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2006." sheetId="1" r:id="rId1"/>
    <sheet name="Munka1" sheetId="2" r:id="rId2"/>
    <sheet name="2005." sheetId="3" r:id="rId3"/>
    <sheet name="Zárás.2005." sheetId="4" r:id="rId4"/>
  </sheets>
  <definedNames>
    <definedName name="_xlnm.Print_Area" localSheetId="0">'2006.'!$C$1:$L$52</definedName>
  </definedNames>
  <calcPr fullCalcOnLoad="1"/>
</workbook>
</file>

<file path=xl/sharedStrings.xml><?xml version="1.0" encoding="utf-8"?>
<sst xmlns="http://schemas.openxmlformats.org/spreadsheetml/2006/main" count="301" uniqueCount="137">
  <si>
    <t>9/12/01</t>
  </si>
  <si>
    <t>9/12/02</t>
  </si>
  <si>
    <t>9/12/03</t>
  </si>
  <si>
    <t>9/12/04</t>
  </si>
  <si>
    <t>9/12/05</t>
  </si>
  <si>
    <t>9/12/06</t>
  </si>
  <si>
    <t>9/12/07</t>
  </si>
  <si>
    <t>9/12/08</t>
  </si>
  <si>
    <t>9/12/09</t>
  </si>
  <si>
    <t>9/12/10</t>
  </si>
  <si>
    <t>9/12/11</t>
  </si>
  <si>
    <t>9/12/12</t>
  </si>
  <si>
    <t>9/12/13</t>
  </si>
  <si>
    <t>9/12/14</t>
  </si>
  <si>
    <t>9/12/15</t>
  </si>
  <si>
    <t>9/12/16</t>
  </si>
  <si>
    <t>9/12/17</t>
  </si>
  <si>
    <t>9/12/18</t>
  </si>
  <si>
    <t>9/12/19</t>
  </si>
  <si>
    <t>9/12/20</t>
  </si>
  <si>
    <t>9/12/21</t>
  </si>
  <si>
    <t>9/12/22</t>
  </si>
  <si>
    <t>9/12/23</t>
  </si>
  <si>
    <t>9/12/24</t>
  </si>
  <si>
    <t>9/12/25</t>
  </si>
  <si>
    <t>9/12/26</t>
  </si>
  <si>
    <t>9/12/27</t>
  </si>
  <si>
    <t>9/12/28</t>
  </si>
  <si>
    <t>9/12/29</t>
  </si>
  <si>
    <t>9/12/30</t>
  </si>
  <si>
    <t>9/12/31</t>
  </si>
  <si>
    <t>9/12/32</t>
  </si>
  <si>
    <t>9/12/33</t>
  </si>
  <si>
    <t>9/12/34</t>
  </si>
  <si>
    <t>9/12/35</t>
  </si>
  <si>
    <t>9/12/37</t>
  </si>
  <si>
    <t>9/12/38</t>
  </si>
  <si>
    <t>9/12/39</t>
  </si>
  <si>
    <t>9/12/42</t>
  </si>
  <si>
    <t>9/12/43</t>
  </si>
  <si>
    <t>9/12/44</t>
  </si>
  <si>
    <t>9/12/45</t>
  </si>
  <si>
    <t>9/12/48</t>
  </si>
  <si>
    <t>Leltári szám</t>
  </si>
  <si>
    <t>Bruttó érték</t>
  </si>
  <si>
    <t>Az eszközöket 2004. 06.23-án aktiváltuk.</t>
  </si>
  <si>
    <t>Értékcsökkenés 2004. 06.30-án</t>
  </si>
  <si>
    <t>Idősek Otthona konyhatechnológia</t>
  </si>
  <si>
    <t>Összesen:</t>
  </si>
  <si>
    <t>Helyrajzi szám</t>
  </si>
  <si>
    <t>547</t>
  </si>
  <si>
    <t>Főépület</t>
  </si>
  <si>
    <t>Megnevezés</t>
  </si>
  <si>
    <t>Melléképület</t>
  </si>
  <si>
    <t>Kerítés</t>
  </si>
  <si>
    <t>Parkoló</t>
  </si>
  <si>
    <t>Földterület</t>
  </si>
  <si>
    <t>Ingatlan</t>
  </si>
  <si>
    <t>Értékcsökkenés 2004. 07.30-án</t>
  </si>
  <si>
    <t>Nettó érték 07.30-án</t>
  </si>
  <si>
    <t>Nettó érték 07.31-én</t>
  </si>
  <si>
    <t>Nettó érték 09.30-án</t>
  </si>
  <si>
    <t>Értékcsökk. 2004. 06.30-án</t>
  </si>
  <si>
    <t>Értékcsökk. 2004. 07.30-án</t>
  </si>
  <si>
    <t>Elsz écs. 09.30.</t>
  </si>
  <si>
    <t>écs. 12.31.</t>
  </si>
  <si>
    <t>Értékcsökk. 2004. 09.30.</t>
  </si>
  <si>
    <t>Nettó érték 2004. 12.31.</t>
  </si>
  <si>
    <t>Elszámolt écs. 12.31.</t>
  </si>
  <si>
    <t>Értékcsökk. 2004. 12.31-én</t>
  </si>
  <si>
    <t>Nettó érték 12.31-én</t>
  </si>
  <si>
    <t>écs 1. né</t>
  </si>
  <si>
    <t>nettó 03.31.</t>
  </si>
  <si>
    <t>écs</t>
  </si>
  <si>
    <t>écs 2. né</t>
  </si>
  <si>
    <t>nettó 06.30.</t>
  </si>
  <si>
    <t>écs 3. né</t>
  </si>
  <si>
    <t>nettó 09.30.</t>
  </si>
  <si>
    <t>écs 4. né</t>
  </si>
  <si>
    <t>nettó 12.31.</t>
  </si>
  <si>
    <t>ÖSSZ.écs</t>
  </si>
  <si>
    <t>ell.</t>
  </si>
  <si>
    <t xml:space="preserve">Vasvár Város Önkormányzata üzemelt. átadott gépek/Idősek otthona </t>
  </si>
  <si>
    <t>Vasvár, 2006. február 01.</t>
  </si>
  <si>
    <t>Nettó érték 2005.12.31.</t>
  </si>
  <si>
    <t>Értékcsökk. 2006. 01.01-én</t>
  </si>
  <si>
    <t>Eszk.megn.számla sz.</t>
  </si>
  <si>
    <t>HRSZ</t>
  </si>
  <si>
    <t>Écs</t>
  </si>
  <si>
    <t>Nettó érték</t>
  </si>
  <si>
    <t>Forgalomképesség</t>
  </si>
  <si>
    <t>Egység kód</t>
  </si>
  <si>
    <t>Föld, telek</t>
  </si>
  <si>
    <t>16111</t>
  </si>
  <si>
    <t>Sporttelep</t>
  </si>
  <si>
    <t>Szennyvíztisztító telep</t>
  </si>
  <si>
    <t>Postaforgalmi SZKI</t>
  </si>
  <si>
    <t>Idősek Otthona</t>
  </si>
  <si>
    <t>Összesen</t>
  </si>
  <si>
    <t>0153/16</t>
  </si>
  <si>
    <t>0372/41</t>
  </si>
  <si>
    <t>Épület</t>
  </si>
  <si>
    <t>16112</t>
  </si>
  <si>
    <t>SZT.telep kezelő épület</t>
  </si>
  <si>
    <t>Sporttelep épület</t>
  </si>
  <si>
    <t>Forg.ktelen</t>
  </si>
  <si>
    <t>Korl.fképes</t>
  </si>
  <si>
    <t>Építmény</t>
  </si>
  <si>
    <t>16113</t>
  </si>
  <si>
    <t>Sporttelep létesítmény</t>
  </si>
  <si>
    <t>Vízhálózat Nagymákfa</t>
  </si>
  <si>
    <t xml:space="preserve">Vízhálózat Arany J. u. </t>
  </si>
  <si>
    <t>Iszaplerakó medence</t>
  </si>
  <si>
    <t>Iszaplerakó térburkolat</t>
  </si>
  <si>
    <t>Szt. telep tisztító műtárgy</t>
  </si>
  <si>
    <t>Szt. telep burkolat</t>
  </si>
  <si>
    <t>Szt. telep kerítés</t>
  </si>
  <si>
    <t>Főnyomócső</t>
  </si>
  <si>
    <t>Ivóvíz vezeték</t>
  </si>
  <si>
    <t>Petőfi-Csokonai</t>
  </si>
  <si>
    <t>szennyvízcsatorna</t>
  </si>
  <si>
    <t>Postaforgalmi kerítés</t>
  </si>
  <si>
    <t>Postaforgalmi</t>
  </si>
  <si>
    <t>Idősek Otthona parkoló</t>
  </si>
  <si>
    <t>Idősek Otthona mell.épül.</t>
  </si>
  <si>
    <t>Idősek Otthona kerítés</t>
  </si>
  <si>
    <t>0-ig leírt üz. ing. /16192</t>
  </si>
  <si>
    <t>Postaforgali egy. építmény</t>
  </si>
  <si>
    <t>0-ig leírt összesen</t>
  </si>
  <si>
    <t>Üz. át. ing. összesen</t>
  </si>
  <si>
    <t>Forg.képes</t>
  </si>
  <si>
    <t>Gázfogadó</t>
  </si>
  <si>
    <t>957/3</t>
  </si>
  <si>
    <t>görkorcsolyapálya</t>
  </si>
  <si>
    <t>Középiskola</t>
  </si>
  <si>
    <t>Vasvár Város Önkormányzata üzemeltetésre átadott ingatlanok állománya 2009.</t>
  </si>
  <si>
    <t>16/3. számú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</si>
</sst>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3" fontId="1" fillId="0" borderId="8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1" fontId="2" fillId="2" borderId="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6" xfId="0" applyNumberFormat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Alignment="1">
      <alignment/>
    </xf>
    <xf numFmtId="1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1" fontId="1" fillId="0" borderId="5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6" fillId="0" borderId="7" xfId="0" applyNumberFormat="1" applyFont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3" fontId="7" fillId="0" borderId="7" xfId="0" applyNumberFormat="1" applyFont="1" applyBorder="1" applyAlignment="1">
      <alignment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6" fillId="0" borderId="14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7" fillId="0" borderId="22" xfId="0" applyNumberFormat="1" applyFont="1" applyBorder="1" applyAlignment="1">
      <alignment/>
    </xf>
    <xf numFmtId="1" fontId="0" fillId="2" borderId="25" xfId="0" applyNumberFormat="1" applyFont="1" applyFill="1" applyBorder="1" applyAlignment="1">
      <alignment/>
    </xf>
    <xf numFmtId="1" fontId="0" fillId="2" borderId="26" xfId="0" applyNumberFormat="1" applyFont="1" applyFill="1" applyBorder="1" applyAlignment="1">
      <alignment/>
    </xf>
    <xf numFmtId="1" fontId="0" fillId="2" borderId="27" xfId="0" applyNumberFormat="1" applyFont="1" applyFill="1" applyBorder="1" applyAlignment="1">
      <alignment/>
    </xf>
    <xf numFmtId="1" fontId="7" fillId="3" borderId="27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2" borderId="30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2" borderId="33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3" borderId="2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6" fillId="4" borderId="20" xfId="0" applyFont="1" applyFill="1" applyBorder="1" applyAlignment="1">
      <alignment horizontal="center" vertical="center" wrapText="1"/>
    </xf>
    <xf numFmtId="1" fontId="7" fillId="4" borderId="27" xfId="0" applyNumberFormat="1" applyFont="1" applyFill="1" applyBorder="1" applyAlignment="1">
      <alignment/>
    </xf>
    <xf numFmtId="1" fontId="6" fillId="4" borderId="20" xfId="0" applyNumberFormat="1" applyFont="1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/>
    </xf>
    <xf numFmtId="1" fontId="7" fillId="4" borderId="27" xfId="0" applyNumberFormat="1" applyFont="1" applyFill="1" applyBorder="1" applyAlignment="1">
      <alignment horizontal="right"/>
    </xf>
    <xf numFmtId="3" fontId="6" fillId="4" borderId="7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4" borderId="25" xfId="0" applyNumberForma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49" fontId="0" fillId="0" borderId="38" xfId="0" applyNumberForma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37" xfId="0" applyNumberFormat="1" applyBorder="1" applyAlignment="1">
      <alignment/>
    </xf>
    <xf numFmtId="1" fontId="0" fillId="4" borderId="40" xfId="0" applyNumberFormat="1" applyFill="1" applyBorder="1" applyAlignment="1">
      <alignment horizontal="right"/>
    </xf>
    <xf numFmtId="1" fontId="0" fillId="0" borderId="4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4" borderId="40" xfId="0" applyNumberFormat="1" applyFill="1" applyBorder="1" applyAlignment="1">
      <alignment/>
    </xf>
    <xf numFmtId="3" fontId="7" fillId="0" borderId="4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1" fontId="0" fillId="4" borderId="20" xfId="0" applyNumberFormat="1" applyFill="1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6" xfId="0" applyNumberFormat="1" applyBorder="1" applyAlignment="1">
      <alignment/>
    </xf>
    <xf numFmtId="1" fontId="0" fillId="4" borderId="20" xfId="0" applyNumberFormat="1" applyFill="1" applyBorder="1" applyAlignment="1">
      <alignment/>
    </xf>
    <xf numFmtId="3" fontId="7" fillId="0" borderId="36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0" xfId="0" applyNumberFormat="1" applyBorder="1" applyAlignment="1">
      <alignment/>
    </xf>
    <xf numFmtId="164" fontId="0" fillId="0" borderId="25" xfId="0" applyNumberFormat="1" applyBorder="1" applyAlignment="1">
      <alignment/>
    </xf>
    <xf numFmtId="3" fontId="0" fillId="0" borderId="4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48" xfId="0" applyNumberFormat="1" applyBorder="1" applyAlignment="1">
      <alignment/>
    </xf>
    <xf numFmtId="1" fontId="0" fillId="4" borderId="30" xfId="0" applyNumberFormat="1" applyFill="1" applyBorder="1" applyAlignment="1">
      <alignment horizontal="right"/>
    </xf>
    <xf numFmtId="164" fontId="0" fillId="0" borderId="30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4" borderId="30" xfId="0" applyNumberFormat="1" applyFill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2" borderId="25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49" fontId="0" fillId="4" borderId="25" xfId="0" applyNumberFormat="1" applyFill="1" applyBorder="1" applyAlignment="1">
      <alignment horizontal="right"/>
    </xf>
    <xf numFmtId="1" fontId="9" fillId="2" borderId="4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1" fontId="9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2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4" fontId="9" fillId="4" borderId="25" xfId="0" applyNumberFormat="1" applyFont="1" applyFill="1" applyBorder="1" applyAlignment="1">
      <alignment/>
    </xf>
    <xf numFmtId="1" fontId="9" fillId="2" borderId="26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4" borderId="26" xfId="0" applyNumberFormat="1" applyFont="1" applyFill="1" applyBorder="1" applyAlignment="1">
      <alignment horizontal="right"/>
    </xf>
    <xf numFmtId="164" fontId="9" fillId="0" borderId="26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3" fontId="9" fillId="0" borderId="32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164" fontId="9" fillId="0" borderId="33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164" fontId="9" fillId="4" borderId="53" xfId="0" applyNumberFormat="1" applyFont="1" applyFill="1" applyBorder="1" applyAlignment="1">
      <alignment/>
    </xf>
    <xf numFmtId="3" fontId="9" fillId="0" borderId="35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0" fontId="9" fillId="4" borderId="20" xfId="0" applyNumberFormat="1" applyFont="1" applyFill="1" applyBorder="1" applyAlignment="1">
      <alignment horizontal="right"/>
    </xf>
    <xf numFmtId="164" fontId="9" fillId="0" borderId="20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9" fillId="4" borderId="20" xfId="0" applyNumberFormat="1" applyFont="1" applyFill="1" applyBorder="1" applyAlignment="1">
      <alignment/>
    </xf>
    <xf numFmtId="3" fontId="9" fillId="0" borderId="47" xfId="0" applyNumberFormat="1" applyFont="1" applyBorder="1" applyAlignment="1">
      <alignment horizontal="right"/>
    </xf>
    <xf numFmtId="49" fontId="9" fillId="0" borderId="43" xfId="0" applyNumberFormat="1" applyFont="1" applyBorder="1" applyAlignment="1">
      <alignment/>
    </xf>
    <xf numFmtId="1" fontId="9" fillId="4" borderId="20" xfId="0" applyNumberFormat="1" applyFont="1" applyFill="1" applyBorder="1" applyAlignment="1">
      <alignment horizontal="right"/>
    </xf>
    <xf numFmtId="1" fontId="9" fillId="0" borderId="20" xfId="0" applyNumberFormat="1" applyFont="1" applyBorder="1" applyAlignment="1">
      <alignment/>
    </xf>
    <xf numFmtId="1" fontId="9" fillId="0" borderId="28" xfId="0" applyNumberFormat="1" applyFont="1" applyBorder="1" applyAlignment="1">
      <alignment/>
    </xf>
    <xf numFmtId="1" fontId="9" fillId="4" borderId="20" xfId="0" applyNumberFormat="1" applyFont="1" applyFill="1" applyBorder="1" applyAlignment="1">
      <alignment/>
    </xf>
    <xf numFmtId="49" fontId="9" fillId="0" borderId="5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9" fillId="4" borderId="53" xfId="0" applyNumberFormat="1" applyFont="1" applyFill="1" applyBorder="1" applyAlignment="1">
      <alignment horizontal="right"/>
    </xf>
    <xf numFmtId="164" fontId="9" fillId="0" borderId="53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9" fillId="0" borderId="54" xfId="0" applyNumberFormat="1" applyFont="1" applyBorder="1" applyAlignment="1">
      <alignment horizontal="right"/>
    </xf>
    <xf numFmtId="49" fontId="9" fillId="0" borderId="55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1" fontId="9" fillId="4" borderId="33" xfId="0" applyNumberFormat="1" applyFont="1" applyFill="1" applyBorder="1" applyAlignment="1">
      <alignment horizontal="right"/>
    </xf>
    <xf numFmtId="164" fontId="9" fillId="4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4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4" borderId="33" xfId="0" applyNumberFormat="1" applyFont="1" applyFill="1" applyBorder="1" applyAlignment="1">
      <alignment horizontal="right"/>
    </xf>
    <xf numFmtId="164" fontId="0" fillId="0" borderId="33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4" borderId="53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" fontId="0" fillId="2" borderId="4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3" fontId="0" fillId="2" borderId="26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4" borderId="25" xfId="0" applyNumberFormat="1" applyFont="1" applyFill="1" applyBorder="1" applyAlignment="1">
      <alignment horizontal="right"/>
    </xf>
    <xf numFmtId="164" fontId="0" fillId="0" borderId="2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4" borderId="25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4" borderId="26" xfId="0" applyNumberFormat="1" applyFont="1" applyFill="1" applyBorder="1" applyAlignment="1">
      <alignment horizontal="right"/>
    </xf>
    <xf numFmtId="164" fontId="0" fillId="0" borderId="2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4" borderId="20" xfId="0" applyNumberFormat="1" applyFont="1" applyFill="1" applyBorder="1" applyAlignment="1">
      <alignment horizontal="right"/>
    </xf>
    <xf numFmtId="164" fontId="0" fillId="0" borderId="20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4" borderId="20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 horizontal="right"/>
    </xf>
    <xf numFmtId="49" fontId="0" fillId="0" borderId="53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9" fontId="0" fillId="0" borderId="46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49" fontId="0" fillId="0" borderId="4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164" fontId="0" fillId="4" borderId="26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49" fontId="0" fillId="0" borderId="57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40" xfId="0" applyNumberFormat="1" applyFont="1" applyFill="1" applyBorder="1" applyAlignment="1">
      <alignment horizontal="right"/>
    </xf>
    <xf numFmtId="164" fontId="0" fillId="0" borderId="40" xfId="0" applyNumberFormat="1" applyFont="1" applyBorder="1" applyAlignment="1">
      <alignment/>
    </xf>
    <xf numFmtId="164" fontId="0" fillId="0" borderId="58" xfId="0" applyNumberFormat="1" applyFont="1" applyBorder="1" applyAlignment="1">
      <alignment/>
    </xf>
    <xf numFmtId="164" fontId="0" fillId="4" borderId="40" xfId="0" applyNumberFormat="1" applyFont="1" applyFill="1" applyBorder="1" applyAlignment="1">
      <alignment/>
    </xf>
    <xf numFmtId="3" fontId="0" fillId="0" borderId="59" xfId="0" applyNumberFormat="1" applyFont="1" applyBorder="1" applyAlignment="1">
      <alignment horizontal="right"/>
    </xf>
    <xf numFmtId="49" fontId="0" fillId="0" borderId="60" xfId="0" applyNumberFormat="1" applyFont="1" applyBorder="1" applyAlignment="1">
      <alignment/>
    </xf>
    <xf numFmtId="3" fontId="0" fillId="5" borderId="61" xfId="0" applyNumberFormat="1" applyFont="1" applyFill="1" applyBorder="1" applyAlignment="1">
      <alignment/>
    </xf>
    <xf numFmtId="3" fontId="0" fillId="5" borderId="42" xfId="0" applyNumberFormat="1" applyFont="1" applyFill="1" applyBorder="1" applyAlignment="1">
      <alignment/>
    </xf>
    <xf numFmtId="0" fontId="0" fillId="5" borderId="20" xfId="0" applyNumberFormat="1" applyFont="1" applyFill="1" applyBorder="1" applyAlignment="1">
      <alignment horizontal="right"/>
    </xf>
    <xf numFmtId="164" fontId="0" fillId="5" borderId="20" xfId="0" applyNumberFormat="1" applyFont="1" applyFill="1" applyBorder="1" applyAlignment="1">
      <alignment/>
    </xf>
    <xf numFmtId="164" fontId="0" fillId="5" borderId="28" xfId="0" applyNumberFormat="1" applyFont="1" applyFill="1" applyBorder="1" applyAlignment="1">
      <alignment/>
    </xf>
    <xf numFmtId="3" fontId="7" fillId="5" borderId="20" xfId="0" applyNumberFormat="1" applyFont="1" applyFill="1" applyBorder="1" applyAlignment="1">
      <alignment/>
    </xf>
    <xf numFmtId="3" fontId="0" fillId="5" borderId="47" xfId="0" applyNumberFormat="1" applyFont="1" applyFill="1" applyBorder="1" applyAlignment="1">
      <alignment horizontal="right"/>
    </xf>
    <xf numFmtId="1" fontId="0" fillId="5" borderId="20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0" fillId="5" borderId="62" xfId="0" applyNumberFormat="1" applyFont="1" applyFill="1" applyBorder="1" applyAlignment="1">
      <alignment horizontal="left"/>
    </xf>
    <xf numFmtId="49" fontId="0" fillId="5" borderId="45" xfId="0" applyNumberFormat="1" applyFont="1" applyFill="1" applyBorder="1" applyAlignment="1">
      <alignment horizontal="left"/>
    </xf>
    <xf numFmtId="49" fontId="9" fillId="0" borderId="62" xfId="0" applyNumberFormat="1" applyFont="1" applyBorder="1" applyAlignment="1">
      <alignment horizontal="left"/>
    </xf>
    <xf numFmtId="49" fontId="9" fillId="0" borderId="47" xfId="0" applyNumberFormat="1" applyFont="1" applyBorder="1" applyAlignment="1">
      <alignment horizontal="left"/>
    </xf>
    <xf numFmtId="3" fontId="7" fillId="0" borderId="33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4" fontId="0" fillId="4" borderId="33" xfId="0" applyNumberFormat="1" applyFont="1" applyFill="1" applyBorder="1" applyAlignment="1">
      <alignment horizontal="right"/>
    </xf>
    <xf numFmtId="164" fontId="0" fillId="4" borderId="25" xfId="0" applyNumberFormat="1" applyFont="1" applyFill="1" applyBorder="1" applyAlignment="1">
      <alignment horizontal="right"/>
    </xf>
    <xf numFmtId="1" fontId="0" fillId="0" borderId="58" xfId="0" applyNumberFormat="1" applyBorder="1" applyAlignment="1">
      <alignment horizontal="center"/>
    </xf>
    <xf numFmtId="164" fontId="0" fillId="0" borderId="33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0" fontId="0" fillId="4" borderId="33" xfId="0" applyNumberFormat="1" applyFont="1" applyFill="1" applyBorder="1" applyAlignment="1">
      <alignment horizontal="right"/>
    </xf>
    <xf numFmtId="0" fontId="0" fillId="4" borderId="25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SheetLayoutView="100" workbookViewId="0" topLeftCell="A1">
      <selection activeCell="AA9" sqref="AA9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0.140625" style="2" customWidth="1"/>
    <col min="4" max="4" width="21.7109375" style="1" customWidth="1"/>
    <col min="5" max="6" width="8.57421875" style="1" hidden="1" customWidth="1"/>
    <col min="7" max="7" width="8.28125" style="124" customWidth="1"/>
    <col min="8" max="8" width="16.00390625" style="0" customWidth="1"/>
    <col min="9" max="9" width="15.00390625" style="0" customWidth="1"/>
    <col min="10" max="10" width="14.28125" style="48" customWidth="1"/>
    <col min="11" max="11" width="10.00390625" style="0" customWidth="1"/>
    <col min="12" max="12" width="6.57421875" style="124" customWidth="1"/>
    <col min="13" max="13" width="6.7109375" style="0" hidden="1" customWidth="1"/>
    <col min="14" max="15" width="0" style="0" hidden="1" customWidth="1"/>
    <col min="16" max="16" width="7.00390625" style="0" hidden="1" customWidth="1"/>
    <col min="17" max="17" width="9.28125" style="0" hidden="1" customWidth="1"/>
    <col min="18" max="18" width="10.421875" style="50" hidden="1" customWidth="1"/>
    <col min="19" max="19" width="1.421875" style="0" hidden="1" customWidth="1"/>
    <col min="20" max="20" width="7.421875" style="0" hidden="1" customWidth="1"/>
    <col min="21" max="21" width="7.28125" style="50" hidden="1" customWidth="1"/>
    <col min="22" max="25" width="0" style="0" hidden="1" customWidth="1"/>
  </cols>
  <sheetData>
    <row r="1" spans="1:23" ht="12.75">
      <c r="A1" s="296" t="s">
        <v>135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0:12" ht="13.5" thickBot="1">
      <c r="J2" s="307" t="s">
        <v>136</v>
      </c>
      <c r="K2" s="307"/>
      <c r="L2" s="307"/>
    </row>
    <row r="3" spans="1:25" ht="34.5" thickBot="1">
      <c r="A3" s="3"/>
      <c r="B3" s="3"/>
      <c r="C3" s="104" t="s">
        <v>86</v>
      </c>
      <c r="D3" s="103" t="s">
        <v>52</v>
      </c>
      <c r="E3" s="102" t="s">
        <v>85</v>
      </c>
      <c r="F3" s="101" t="s">
        <v>70</v>
      </c>
      <c r="G3" s="118" t="s">
        <v>87</v>
      </c>
      <c r="H3" s="99" t="s">
        <v>44</v>
      </c>
      <c r="I3" s="100" t="s">
        <v>88</v>
      </c>
      <c r="J3" s="120" t="s">
        <v>89</v>
      </c>
      <c r="K3" s="98" t="s">
        <v>90</v>
      </c>
      <c r="L3" s="100" t="s">
        <v>91</v>
      </c>
      <c r="M3" s="97"/>
      <c r="N3" s="98"/>
      <c r="O3" s="98"/>
      <c r="P3" s="84"/>
      <c r="Q3" s="64"/>
      <c r="R3" s="64"/>
      <c r="S3" s="65"/>
      <c r="T3" s="64"/>
      <c r="U3" s="66"/>
      <c r="W3" s="83"/>
      <c r="X3" s="98"/>
      <c r="Y3" s="105"/>
    </row>
    <row r="4" spans="3:25" ht="12.75">
      <c r="C4" s="139" t="s">
        <v>92</v>
      </c>
      <c r="D4" s="154" t="s">
        <v>94</v>
      </c>
      <c r="E4" s="155"/>
      <c r="F4" s="156"/>
      <c r="G4" s="157">
        <v>147</v>
      </c>
      <c r="H4" s="158">
        <v>26402000</v>
      </c>
      <c r="I4" s="159">
        <v>0</v>
      </c>
      <c r="J4" s="160">
        <f aca="true" t="shared" si="0" ref="J4:J10">H4-I4</f>
        <v>26402000</v>
      </c>
      <c r="K4" s="154" t="s">
        <v>105</v>
      </c>
      <c r="L4" s="161">
        <v>150</v>
      </c>
      <c r="M4" s="93"/>
      <c r="N4" s="89"/>
      <c r="O4" s="85"/>
      <c r="P4" s="81"/>
      <c r="Q4" s="9"/>
      <c r="R4" s="75"/>
      <c r="S4" s="52"/>
      <c r="T4" s="49"/>
      <c r="U4" s="53"/>
      <c r="W4" s="109"/>
      <c r="X4" s="108"/>
      <c r="Y4" s="110"/>
    </row>
    <row r="5" spans="3:25" ht="12.75">
      <c r="C5" s="140"/>
      <c r="D5" s="143" t="s">
        <v>131</v>
      </c>
      <c r="E5" s="89"/>
      <c r="F5" s="34"/>
      <c r="G5" s="164" t="s">
        <v>132</v>
      </c>
      <c r="H5" s="151">
        <v>1267650</v>
      </c>
      <c r="I5" s="148">
        <v>0</v>
      </c>
      <c r="J5" s="121">
        <v>1267650</v>
      </c>
      <c r="K5" s="143" t="s">
        <v>105</v>
      </c>
      <c r="L5" s="153">
        <v>117</v>
      </c>
      <c r="M5" s="93"/>
      <c r="N5" s="89"/>
      <c r="O5" s="85"/>
      <c r="P5" s="81"/>
      <c r="Q5" s="9"/>
      <c r="R5" s="75"/>
      <c r="S5" s="52"/>
      <c r="T5" s="49"/>
      <c r="U5" s="53"/>
      <c r="W5" s="162"/>
      <c r="X5" s="163"/>
      <c r="Y5" s="117"/>
    </row>
    <row r="6" spans="3:25" s="219" customFormat="1" ht="12.75">
      <c r="C6" s="220" t="s">
        <v>93</v>
      </c>
      <c r="D6" s="239" t="s">
        <v>95</v>
      </c>
      <c r="E6" s="240"/>
      <c r="F6" s="241"/>
      <c r="G6" s="242" t="s">
        <v>99</v>
      </c>
      <c r="H6" s="243">
        <v>1250973</v>
      </c>
      <c r="I6" s="244">
        <v>0</v>
      </c>
      <c r="J6" s="245">
        <f t="shared" si="0"/>
        <v>1250973</v>
      </c>
      <c r="K6" s="239" t="s">
        <v>106</v>
      </c>
      <c r="L6" s="246">
        <v>115</v>
      </c>
      <c r="M6" s="94"/>
      <c r="N6" s="229"/>
      <c r="O6" s="230"/>
      <c r="P6" s="231"/>
      <c r="Q6" s="230"/>
      <c r="R6" s="232"/>
      <c r="S6" s="233"/>
      <c r="T6" s="234"/>
      <c r="U6" s="235"/>
      <c r="W6" s="236"/>
      <c r="X6" s="237"/>
      <c r="Y6" s="238"/>
    </row>
    <row r="7" spans="3:25" s="219" customFormat="1" ht="12.75">
      <c r="C7" s="220"/>
      <c r="D7" s="247" t="s">
        <v>95</v>
      </c>
      <c r="E7" s="229"/>
      <c r="F7" s="248"/>
      <c r="G7" s="249" t="s">
        <v>100</v>
      </c>
      <c r="H7" s="250">
        <v>938790</v>
      </c>
      <c r="I7" s="251">
        <v>0</v>
      </c>
      <c r="J7" s="245">
        <f t="shared" si="0"/>
        <v>938790</v>
      </c>
      <c r="K7" s="247" t="s">
        <v>106</v>
      </c>
      <c r="L7" s="252">
        <v>115</v>
      </c>
      <c r="M7" s="94"/>
      <c r="N7" s="229"/>
      <c r="O7" s="230"/>
      <c r="P7" s="231"/>
      <c r="Q7" s="230"/>
      <c r="R7" s="232"/>
      <c r="S7" s="233"/>
      <c r="T7" s="234"/>
      <c r="U7" s="235"/>
      <c r="W7" s="236"/>
      <c r="X7" s="237"/>
      <c r="Y7" s="238"/>
    </row>
    <row r="8" spans="3:25" s="219" customFormat="1" ht="12.75">
      <c r="C8" s="220"/>
      <c r="D8" s="247" t="s">
        <v>96</v>
      </c>
      <c r="E8" s="229"/>
      <c r="F8" s="248"/>
      <c r="G8" s="249">
        <v>271</v>
      </c>
      <c r="H8" s="250">
        <v>12590146</v>
      </c>
      <c r="I8" s="251">
        <v>0</v>
      </c>
      <c r="J8" s="245">
        <f t="shared" si="0"/>
        <v>12590146</v>
      </c>
      <c r="K8" s="247" t="s">
        <v>106</v>
      </c>
      <c r="L8" s="252">
        <v>116</v>
      </c>
      <c r="M8" s="94"/>
      <c r="N8" s="229"/>
      <c r="O8" s="230"/>
      <c r="P8" s="231"/>
      <c r="Q8" s="230"/>
      <c r="R8" s="232"/>
      <c r="S8" s="233"/>
      <c r="T8" s="234"/>
      <c r="U8" s="235"/>
      <c r="W8" s="236"/>
      <c r="X8" s="237"/>
      <c r="Y8" s="238"/>
    </row>
    <row r="9" spans="3:25" s="219" customFormat="1" ht="13.5" thickBot="1">
      <c r="C9" s="220"/>
      <c r="D9" s="221" t="s">
        <v>97</v>
      </c>
      <c r="E9" s="222"/>
      <c r="F9" s="223"/>
      <c r="G9" s="224">
        <v>547</v>
      </c>
      <c r="H9" s="225">
        <v>2900000</v>
      </c>
      <c r="I9" s="226">
        <v>0</v>
      </c>
      <c r="J9" s="227">
        <f t="shared" si="0"/>
        <v>2900000</v>
      </c>
      <c r="K9" s="221" t="s">
        <v>106</v>
      </c>
      <c r="L9" s="228">
        <v>119</v>
      </c>
      <c r="M9" s="94"/>
      <c r="N9" s="229"/>
      <c r="O9" s="230"/>
      <c r="P9" s="231"/>
      <c r="Q9" s="230"/>
      <c r="R9" s="232"/>
      <c r="S9" s="233"/>
      <c r="T9" s="234"/>
      <c r="U9" s="235"/>
      <c r="W9" s="236"/>
      <c r="X9" s="237"/>
      <c r="Y9" s="238"/>
    </row>
    <row r="10" spans="3:25" s="219" customFormat="1" ht="13.5" thickBot="1">
      <c r="C10" s="253"/>
      <c r="D10" s="254" t="s">
        <v>98</v>
      </c>
      <c r="E10" s="255"/>
      <c r="F10" s="256"/>
      <c r="G10" s="257"/>
      <c r="H10" s="258">
        <f>SUM(H4:H9)</f>
        <v>45349559</v>
      </c>
      <c r="I10" s="259">
        <v>0</v>
      </c>
      <c r="J10" s="260">
        <f t="shared" si="0"/>
        <v>45349559</v>
      </c>
      <c r="K10" s="254"/>
      <c r="L10" s="261"/>
      <c r="M10" s="94"/>
      <c r="N10" s="229"/>
      <c r="O10" s="230"/>
      <c r="P10" s="231"/>
      <c r="Q10" s="230"/>
      <c r="R10" s="232"/>
      <c r="S10" s="233"/>
      <c r="T10" s="234"/>
      <c r="U10" s="235"/>
      <c r="W10" s="236"/>
      <c r="X10" s="237"/>
      <c r="Y10" s="238"/>
    </row>
    <row r="11" spans="3:25" s="169" customFormat="1" ht="13.5" thickBot="1">
      <c r="C11" s="201"/>
      <c r="D11" s="193"/>
      <c r="E11" s="194"/>
      <c r="F11" s="195"/>
      <c r="G11" s="202"/>
      <c r="H11" s="203"/>
      <c r="I11" s="204"/>
      <c r="J11" s="205"/>
      <c r="K11" s="193"/>
      <c r="L11" s="200"/>
      <c r="M11" s="174"/>
      <c r="N11" s="175"/>
      <c r="O11" s="176"/>
      <c r="P11" s="165"/>
      <c r="Q11" s="176"/>
      <c r="R11" s="166"/>
      <c r="S11" s="167"/>
      <c r="T11" s="168"/>
      <c r="U11" s="177"/>
      <c r="W11" s="178"/>
      <c r="X11" s="179"/>
      <c r="Y11" s="180"/>
    </row>
    <row r="12" spans="3:25" s="219" customFormat="1" ht="12.75">
      <c r="C12" s="264" t="s">
        <v>101</v>
      </c>
      <c r="D12" s="265" t="s">
        <v>103</v>
      </c>
      <c r="E12" s="240"/>
      <c r="F12" s="241"/>
      <c r="G12" s="242" t="s">
        <v>100</v>
      </c>
      <c r="H12" s="243">
        <v>16400000</v>
      </c>
      <c r="I12" s="244">
        <v>1968899</v>
      </c>
      <c r="J12" s="245">
        <f>H12-I12</f>
        <v>14431101</v>
      </c>
      <c r="K12" s="239" t="s">
        <v>106</v>
      </c>
      <c r="L12" s="246">
        <v>115</v>
      </c>
      <c r="M12" s="94"/>
      <c r="N12" s="229"/>
      <c r="O12" s="230"/>
      <c r="P12" s="231"/>
      <c r="Q12" s="230"/>
      <c r="R12" s="232"/>
      <c r="S12" s="233"/>
      <c r="T12" s="234"/>
      <c r="U12" s="235"/>
      <c r="W12" s="236"/>
      <c r="X12" s="237"/>
      <c r="Y12" s="238"/>
    </row>
    <row r="13" spans="3:25" s="169" customFormat="1" ht="12.75" hidden="1">
      <c r="C13" s="206" t="s">
        <v>102</v>
      </c>
      <c r="D13" s="207"/>
      <c r="E13" s="175"/>
      <c r="F13" s="181"/>
      <c r="G13" s="182"/>
      <c r="H13" s="183"/>
      <c r="I13" s="184"/>
      <c r="J13" s="173"/>
      <c r="K13" s="170"/>
      <c r="L13" s="185"/>
      <c r="M13" s="174"/>
      <c r="N13" s="175"/>
      <c r="O13" s="176"/>
      <c r="P13" s="165"/>
      <c r="Q13" s="176"/>
      <c r="R13" s="166"/>
      <c r="S13" s="167"/>
      <c r="T13" s="168"/>
      <c r="U13" s="177"/>
      <c r="W13" s="178"/>
      <c r="X13" s="179"/>
      <c r="Y13" s="180"/>
    </row>
    <row r="14" spans="3:25" s="169" customFormat="1" ht="12.75" hidden="1">
      <c r="C14" s="206"/>
      <c r="D14" s="207"/>
      <c r="E14" s="175"/>
      <c r="F14" s="181"/>
      <c r="G14" s="182"/>
      <c r="H14" s="183"/>
      <c r="I14" s="184"/>
      <c r="J14" s="173"/>
      <c r="K14" s="170"/>
      <c r="L14" s="185"/>
      <c r="M14" s="174"/>
      <c r="N14" s="175"/>
      <c r="O14" s="176"/>
      <c r="P14" s="165"/>
      <c r="Q14" s="176"/>
      <c r="R14" s="166"/>
      <c r="S14" s="167"/>
      <c r="T14" s="168"/>
      <c r="U14" s="177"/>
      <c r="W14" s="178"/>
      <c r="X14" s="179"/>
      <c r="Y14" s="180"/>
    </row>
    <row r="15" spans="3:25" s="169" customFormat="1" ht="12.75" hidden="1">
      <c r="C15" s="206"/>
      <c r="D15" s="207"/>
      <c r="E15" s="175"/>
      <c r="F15" s="181"/>
      <c r="G15" s="182"/>
      <c r="H15" s="183"/>
      <c r="I15" s="184"/>
      <c r="J15" s="173"/>
      <c r="K15" s="170"/>
      <c r="L15" s="185"/>
      <c r="M15" s="174"/>
      <c r="N15" s="175"/>
      <c r="O15" s="176"/>
      <c r="P15" s="165"/>
      <c r="Q15" s="176"/>
      <c r="R15" s="166"/>
      <c r="S15" s="167"/>
      <c r="T15" s="168"/>
      <c r="U15" s="177"/>
      <c r="W15" s="178"/>
      <c r="X15" s="179"/>
      <c r="Y15" s="180"/>
    </row>
    <row r="16" spans="3:25" s="219" customFormat="1" ht="12.75">
      <c r="C16" s="262"/>
      <c r="D16" s="263" t="s">
        <v>134</v>
      </c>
      <c r="E16" s="229"/>
      <c r="F16" s="248"/>
      <c r="G16" s="249">
        <v>271</v>
      </c>
      <c r="H16" s="250">
        <v>56216767</v>
      </c>
      <c r="I16" s="251">
        <v>12713153</v>
      </c>
      <c r="J16" s="245">
        <v>43503614</v>
      </c>
      <c r="K16" s="239" t="s">
        <v>106</v>
      </c>
      <c r="L16" s="252">
        <v>116</v>
      </c>
      <c r="M16" s="94"/>
      <c r="N16" s="229"/>
      <c r="O16" s="230"/>
      <c r="P16" s="231"/>
      <c r="Q16" s="230"/>
      <c r="R16" s="232"/>
      <c r="S16" s="233"/>
      <c r="T16" s="234"/>
      <c r="U16" s="235"/>
      <c r="W16" s="236"/>
      <c r="X16" s="237"/>
      <c r="Y16" s="238"/>
    </row>
    <row r="17" spans="3:25" s="219" customFormat="1" ht="12.75">
      <c r="C17" s="262"/>
      <c r="D17" s="263" t="s">
        <v>134</v>
      </c>
      <c r="E17" s="229"/>
      <c r="F17" s="248"/>
      <c r="G17" s="249">
        <v>271</v>
      </c>
      <c r="H17" s="250">
        <v>5310000</v>
      </c>
      <c r="I17" s="251">
        <v>743395</v>
      </c>
      <c r="J17" s="245">
        <v>4566605</v>
      </c>
      <c r="K17" s="239" t="s">
        <v>106</v>
      </c>
      <c r="L17" s="252">
        <v>116</v>
      </c>
      <c r="M17" s="94"/>
      <c r="N17" s="229"/>
      <c r="O17" s="230"/>
      <c r="P17" s="231"/>
      <c r="Q17" s="230"/>
      <c r="R17" s="232"/>
      <c r="S17" s="233"/>
      <c r="T17" s="234"/>
      <c r="U17" s="235"/>
      <c r="W17" s="236"/>
      <c r="X17" s="237"/>
      <c r="Y17" s="238"/>
    </row>
    <row r="18" spans="3:25" s="219" customFormat="1" ht="12.75">
      <c r="C18" s="262" t="s">
        <v>102</v>
      </c>
      <c r="D18" s="263" t="s">
        <v>97</v>
      </c>
      <c r="E18" s="229"/>
      <c r="F18" s="248"/>
      <c r="G18" s="249">
        <v>547</v>
      </c>
      <c r="H18" s="250">
        <v>486000000</v>
      </c>
      <c r="I18" s="251">
        <v>54194629</v>
      </c>
      <c r="J18" s="245">
        <f>H18-I18</f>
        <v>431805371</v>
      </c>
      <c r="K18" s="239" t="s">
        <v>106</v>
      </c>
      <c r="L18" s="252">
        <v>119</v>
      </c>
      <c r="M18" s="94"/>
      <c r="N18" s="229"/>
      <c r="O18" s="230"/>
      <c r="P18" s="231"/>
      <c r="Q18" s="230"/>
      <c r="R18" s="232"/>
      <c r="S18" s="233"/>
      <c r="T18" s="234"/>
      <c r="U18" s="235"/>
      <c r="W18" s="236"/>
      <c r="X18" s="237"/>
      <c r="Y18" s="238"/>
    </row>
    <row r="19" spans="3:25" s="219" customFormat="1" ht="13.5" thickBot="1">
      <c r="C19" s="269"/>
      <c r="D19" s="267" t="s">
        <v>104</v>
      </c>
      <c r="E19" s="222"/>
      <c r="F19" s="223"/>
      <c r="G19" s="224">
        <v>147</v>
      </c>
      <c r="H19" s="225">
        <v>19901299</v>
      </c>
      <c r="I19" s="226">
        <v>2182549</v>
      </c>
      <c r="J19" s="227">
        <f>H19-I19</f>
        <v>17718750</v>
      </c>
      <c r="K19" s="221" t="s">
        <v>130</v>
      </c>
      <c r="L19" s="228">
        <v>150</v>
      </c>
      <c r="M19" s="94"/>
      <c r="N19" s="229"/>
      <c r="O19" s="230"/>
      <c r="P19" s="231"/>
      <c r="Q19" s="230"/>
      <c r="R19" s="232"/>
      <c r="S19" s="233"/>
      <c r="T19" s="234"/>
      <c r="U19" s="235"/>
      <c r="W19" s="236"/>
      <c r="X19" s="237"/>
      <c r="Y19" s="238"/>
    </row>
    <row r="20" spans="3:25" s="219" customFormat="1" ht="13.5" thickBot="1">
      <c r="C20" s="269"/>
      <c r="D20" s="254" t="s">
        <v>98</v>
      </c>
      <c r="E20" s="255"/>
      <c r="F20" s="256"/>
      <c r="G20" s="257"/>
      <c r="H20" s="258">
        <f>SUM(H12:H19)</f>
        <v>583828066</v>
      </c>
      <c r="I20" s="259">
        <f>SUM(I12:I19)</f>
        <v>71802625</v>
      </c>
      <c r="J20" s="260">
        <f>H20-I20</f>
        <v>512025441</v>
      </c>
      <c r="K20" s="254"/>
      <c r="L20" s="261"/>
      <c r="M20" s="94"/>
      <c r="N20" s="229"/>
      <c r="O20" s="230"/>
      <c r="P20" s="231"/>
      <c r="Q20" s="230"/>
      <c r="R20" s="232"/>
      <c r="S20" s="233"/>
      <c r="T20" s="234"/>
      <c r="U20" s="235"/>
      <c r="W20" s="236"/>
      <c r="X20" s="237"/>
      <c r="Y20" s="238"/>
    </row>
    <row r="21" spans="3:25" ht="13.5" thickBot="1">
      <c r="C21" s="144"/>
      <c r="D21" s="142"/>
      <c r="E21" s="141"/>
      <c r="F21" s="137"/>
      <c r="G21" s="138"/>
      <c r="H21" s="150"/>
      <c r="I21" s="149"/>
      <c r="J21" s="146"/>
      <c r="K21" s="142"/>
      <c r="L21" s="152"/>
      <c r="M21" s="94"/>
      <c r="N21" s="90"/>
      <c r="O21" s="9"/>
      <c r="P21" s="81"/>
      <c r="Q21" s="9"/>
      <c r="R21" s="75"/>
      <c r="S21" s="52"/>
      <c r="T21" s="49"/>
      <c r="U21" s="53"/>
      <c r="W21" s="106"/>
      <c r="X21" s="107"/>
      <c r="Y21" s="111"/>
    </row>
    <row r="22" spans="3:25" ht="12.75">
      <c r="C22" s="145" t="s">
        <v>107</v>
      </c>
      <c r="D22" s="147" t="s">
        <v>109</v>
      </c>
      <c r="E22" s="89"/>
      <c r="F22" s="34"/>
      <c r="G22" s="125">
        <v>147</v>
      </c>
      <c r="H22" s="151">
        <v>3773701</v>
      </c>
      <c r="I22" s="148">
        <v>2434033</v>
      </c>
      <c r="J22" s="121">
        <f>H22-I22</f>
        <v>1339668</v>
      </c>
      <c r="K22" s="143" t="s">
        <v>105</v>
      </c>
      <c r="L22" s="153">
        <v>150</v>
      </c>
      <c r="M22" s="94"/>
      <c r="N22" s="90"/>
      <c r="O22" s="9"/>
      <c r="P22" s="81"/>
      <c r="Q22" s="9"/>
      <c r="R22" s="75"/>
      <c r="S22" s="52"/>
      <c r="T22" s="49"/>
      <c r="U22" s="53"/>
      <c r="W22" s="106"/>
      <c r="X22" s="107"/>
      <c r="Y22" s="111"/>
    </row>
    <row r="23" spans="3:25" s="219" customFormat="1" ht="12.75">
      <c r="C23" s="262" t="s">
        <v>108</v>
      </c>
      <c r="D23" s="263" t="s">
        <v>110</v>
      </c>
      <c r="E23" s="229"/>
      <c r="F23" s="248"/>
      <c r="G23" s="249"/>
      <c r="H23" s="250">
        <v>10166300</v>
      </c>
      <c r="I23" s="251">
        <v>4882236</v>
      </c>
      <c r="J23" s="245">
        <f aca="true" t="shared" si="1" ref="J23:J32">H23-I23</f>
        <v>5284064</v>
      </c>
      <c r="K23" s="247" t="s">
        <v>106</v>
      </c>
      <c r="L23" s="252">
        <v>115</v>
      </c>
      <c r="M23" s="94"/>
      <c r="N23" s="229"/>
      <c r="O23" s="230"/>
      <c r="P23" s="231"/>
      <c r="Q23" s="230"/>
      <c r="R23" s="232"/>
      <c r="S23" s="233"/>
      <c r="T23" s="234"/>
      <c r="U23" s="235"/>
      <c r="W23" s="236"/>
      <c r="X23" s="237"/>
      <c r="Y23" s="238"/>
    </row>
    <row r="24" spans="3:25" s="219" customFormat="1" ht="12.75">
      <c r="C24" s="262"/>
      <c r="D24" s="263" t="s">
        <v>111</v>
      </c>
      <c r="E24" s="229"/>
      <c r="F24" s="248"/>
      <c r="G24" s="249"/>
      <c r="H24" s="250">
        <v>690000</v>
      </c>
      <c r="I24" s="251">
        <v>372606</v>
      </c>
      <c r="J24" s="245">
        <f t="shared" si="1"/>
        <v>317394</v>
      </c>
      <c r="K24" s="247" t="s">
        <v>106</v>
      </c>
      <c r="L24" s="252">
        <v>115</v>
      </c>
      <c r="M24" s="94"/>
      <c r="N24" s="229"/>
      <c r="O24" s="230"/>
      <c r="P24" s="231"/>
      <c r="Q24" s="230"/>
      <c r="R24" s="232"/>
      <c r="S24" s="233"/>
      <c r="T24" s="234"/>
      <c r="U24" s="235"/>
      <c r="W24" s="236"/>
      <c r="X24" s="237"/>
      <c r="Y24" s="238"/>
    </row>
    <row r="25" spans="3:25" s="219" customFormat="1" ht="12.75">
      <c r="C25" s="262"/>
      <c r="D25" s="263" t="s">
        <v>112</v>
      </c>
      <c r="E25" s="229"/>
      <c r="F25" s="248"/>
      <c r="G25" s="249" t="s">
        <v>99</v>
      </c>
      <c r="H25" s="250">
        <v>8300000</v>
      </c>
      <c r="I25" s="251">
        <v>1494682</v>
      </c>
      <c r="J25" s="245">
        <f t="shared" si="1"/>
        <v>6805318</v>
      </c>
      <c r="K25" s="247" t="s">
        <v>106</v>
      </c>
      <c r="L25" s="252">
        <v>115</v>
      </c>
      <c r="M25" s="94"/>
      <c r="N25" s="229"/>
      <c r="O25" s="230"/>
      <c r="P25" s="231"/>
      <c r="Q25" s="230"/>
      <c r="R25" s="232"/>
      <c r="S25" s="233"/>
      <c r="T25" s="234"/>
      <c r="U25" s="235"/>
      <c r="W25" s="236"/>
      <c r="X25" s="237"/>
      <c r="Y25" s="238"/>
    </row>
    <row r="26" spans="3:25" s="219" customFormat="1" ht="12.75">
      <c r="C26" s="262"/>
      <c r="D26" s="263" t="s">
        <v>113</v>
      </c>
      <c r="E26" s="229"/>
      <c r="F26" s="248"/>
      <c r="G26" s="249" t="s">
        <v>99</v>
      </c>
      <c r="H26" s="250">
        <v>350000</v>
      </c>
      <c r="I26" s="251">
        <v>63033</v>
      </c>
      <c r="J26" s="245">
        <f t="shared" si="1"/>
        <v>286967</v>
      </c>
      <c r="K26" s="247" t="s">
        <v>106</v>
      </c>
      <c r="L26" s="252">
        <v>115</v>
      </c>
      <c r="M26" s="94"/>
      <c r="N26" s="229"/>
      <c r="O26" s="230"/>
      <c r="P26" s="231"/>
      <c r="Q26" s="230"/>
      <c r="R26" s="232"/>
      <c r="S26" s="233"/>
      <c r="T26" s="234"/>
      <c r="U26" s="235"/>
      <c r="W26" s="236"/>
      <c r="X26" s="237"/>
      <c r="Y26" s="238"/>
    </row>
    <row r="27" spans="3:25" s="219" customFormat="1" ht="12.75">
      <c r="C27" s="262"/>
      <c r="D27" s="263" t="s">
        <v>54</v>
      </c>
      <c r="E27" s="229"/>
      <c r="F27" s="248"/>
      <c r="G27" s="249" t="s">
        <v>99</v>
      </c>
      <c r="H27" s="250">
        <v>1300000</v>
      </c>
      <c r="I27" s="251">
        <v>234103</v>
      </c>
      <c r="J27" s="245">
        <f t="shared" si="1"/>
        <v>1065897</v>
      </c>
      <c r="K27" s="247" t="s">
        <v>106</v>
      </c>
      <c r="L27" s="252">
        <v>115</v>
      </c>
      <c r="M27" s="94"/>
      <c r="N27" s="229"/>
      <c r="O27" s="230"/>
      <c r="P27" s="231"/>
      <c r="Q27" s="230"/>
      <c r="R27" s="232"/>
      <c r="S27" s="233"/>
      <c r="T27" s="234"/>
      <c r="U27" s="235"/>
      <c r="W27" s="236"/>
      <c r="X27" s="237"/>
      <c r="Y27" s="238"/>
    </row>
    <row r="28" spans="3:25" s="219" customFormat="1" ht="12.75">
      <c r="C28" s="262"/>
      <c r="D28" s="263" t="s">
        <v>114</v>
      </c>
      <c r="E28" s="229"/>
      <c r="F28" s="248"/>
      <c r="G28" s="249" t="s">
        <v>100</v>
      </c>
      <c r="H28" s="250">
        <v>162726535</v>
      </c>
      <c r="I28" s="251">
        <v>29304151</v>
      </c>
      <c r="J28" s="245">
        <f t="shared" si="1"/>
        <v>133422384</v>
      </c>
      <c r="K28" s="247" t="s">
        <v>106</v>
      </c>
      <c r="L28" s="252">
        <v>115</v>
      </c>
      <c r="M28" s="94"/>
      <c r="N28" s="229"/>
      <c r="O28" s="230"/>
      <c r="P28" s="231"/>
      <c r="Q28" s="230"/>
      <c r="R28" s="232"/>
      <c r="S28" s="233"/>
      <c r="T28" s="234"/>
      <c r="U28" s="235"/>
      <c r="W28" s="236"/>
      <c r="X28" s="237"/>
      <c r="Y28" s="238"/>
    </row>
    <row r="29" spans="3:25" s="219" customFormat="1" ht="12.75">
      <c r="C29" s="262"/>
      <c r="D29" s="263" t="s">
        <v>115</v>
      </c>
      <c r="E29" s="229"/>
      <c r="F29" s="248"/>
      <c r="G29" s="249" t="s">
        <v>100</v>
      </c>
      <c r="H29" s="250">
        <v>450000</v>
      </c>
      <c r="I29" s="251">
        <v>81041</v>
      </c>
      <c r="J29" s="245">
        <v>368959</v>
      </c>
      <c r="K29" s="247" t="s">
        <v>106</v>
      </c>
      <c r="L29" s="252">
        <v>115</v>
      </c>
      <c r="M29" s="94"/>
      <c r="N29" s="229"/>
      <c r="O29" s="230"/>
      <c r="P29" s="231"/>
      <c r="Q29" s="230"/>
      <c r="R29" s="232"/>
      <c r="S29" s="233"/>
      <c r="T29" s="234"/>
      <c r="U29" s="235"/>
      <c r="W29" s="236"/>
      <c r="X29" s="237"/>
      <c r="Y29" s="238"/>
    </row>
    <row r="30" spans="3:25" s="219" customFormat="1" ht="12.75">
      <c r="C30" s="262"/>
      <c r="D30" s="263" t="s">
        <v>116</v>
      </c>
      <c r="E30" s="229"/>
      <c r="F30" s="248"/>
      <c r="G30" s="249" t="s">
        <v>100</v>
      </c>
      <c r="H30" s="250">
        <v>850000</v>
      </c>
      <c r="I30" s="251">
        <v>153070</v>
      </c>
      <c r="J30" s="245">
        <f t="shared" si="1"/>
        <v>696930</v>
      </c>
      <c r="K30" s="247" t="s">
        <v>106</v>
      </c>
      <c r="L30" s="252">
        <v>115</v>
      </c>
      <c r="M30" s="94"/>
      <c r="N30" s="229"/>
      <c r="O30" s="230"/>
      <c r="P30" s="231"/>
      <c r="Q30" s="230"/>
      <c r="R30" s="232"/>
      <c r="S30" s="233"/>
      <c r="T30" s="234"/>
      <c r="U30" s="235"/>
      <c r="W30" s="236"/>
      <c r="X30" s="237"/>
      <c r="Y30" s="238"/>
    </row>
    <row r="31" spans="3:25" s="219" customFormat="1" ht="12.75">
      <c r="C31" s="262"/>
      <c r="D31" s="263" t="s">
        <v>117</v>
      </c>
      <c r="E31" s="229"/>
      <c r="F31" s="248"/>
      <c r="G31" s="249" t="s">
        <v>100</v>
      </c>
      <c r="H31" s="250">
        <v>22122775</v>
      </c>
      <c r="I31" s="251">
        <v>4642265</v>
      </c>
      <c r="J31" s="245">
        <f t="shared" si="1"/>
        <v>17480510</v>
      </c>
      <c r="K31" s="247" t="s">
        <v>106</v>
      </c>
      <c r="L31" s="252">
        <v>115</v>
      </c>
      <c r="M31" s="94"/>
      <c r="N31" s="229"/>
      <c r="O31" s="230"/>
      <c r="P31" s="231"/>
      <c r="Q31" s="230"/>
      <c r="R31" s="232"/>
      <c r="S31" s="233"/>
      <c r="T31" s="234"/>
      <c r="U31" s="235"/>
      <c r="W31" s="236"/>
      <c r="X31" s="237"/>
      <c r="Y31" s="238"/>
    </row>
    <row r="32" spans="3:25" s="219" customFormat="1" ht="12.75">
      <c r="C32" s="262"/>
      <c r="D32" s="263" t="s">
        <v>118</v>
      </c>
      <c r="E32" s="229"/>
      <c r="F32" s="248"/>
      <c r="G32" s="249" t="s">
        <v>100</v>
      </c>
      <c r="H32" s="250">
        <v>10100000</v>
      </c>
      <c r="I32" s="251">
        <v>1818830</v>
      </c>
      <c r="J32" s="245">
        <f t="shared" si="1"/>
        <v>8281170</v>
      </c>
      <c r="K32" s="221" t="s">
        <v>106</v>
      </c>
      <c r="L32" s="252">
        <v>115</v>
      </c>
      <c r="M32" s="94"/>
      <c r="N32" s="229"/>
      <c r="O32" s="230"/>
      <c r="P32" s="231"/>
      <c r="Q32" s="230"/>
      <c r="R32" s="232"/>
      <c r="S32" s="233"/>
      <c r="T32" s="234"/>
      <c r="U32" s="235"/>
      <c r="W32" s="236"/>
      <c r="X32" s="237"/>
      <c r="Y32" s="275"/>
    </row>
    <row r="33" spans="3:25" s="219" customFormat="1" ht="12.75">
      <c r="C33" s="262"/>
      <c r="D33" s="270" t="s">
        <v>119</v>
      </c>
      <c r="E33" s="229"/>
      <c r="F33" s="248"/>
      <c r="G33" s="224"/>
      <c r="H33" s="303">
        <v>27337741</v>
      </c>
      <c r="I33" s="308">
        <v>5947637</v>
      </c>
      <c r="J33" s="305">
        <f>H33-I33</f>
        <v>21390104</v>
      </c>
      <c r="K33" s="301" t="s">
        <v>106</v>
      </c>
      <c r="L33" s="294">
        <v>115</v>
      </c>
      <c r="M33" s="94"/>
      <c r="N33" s="229"/>
      <c r="O33" s="230"/>
      <c r="P33" s="231"/>
      <c r="Q33" s="230"/>
      <c r="R33" s="232"/>
      <c r="S33" s="233"/>
      <c r="T33" s="234"/>
      <c r="U33" s="235"/>
      <c r="W33" s="236"/>
      <c r="X33" s="271"/>
      <c r="Y33" s="272"/>
    </row>
    <row r="34" spans="3:25" s="219" customFormat="1" ht="12.75">
      <c r="C34" s="262"/>
      <c r="D34" s="273" t="s">
        <v>120</v>
      </c>
      <c r="E34" s="229"/>
      <c r="F34" s="248"/>
      <c r="G34" s="242" t="s">
        <v>100</v>
      </c>
      <c r="H34" s="304"/>
      <c r="I34" s="309"/>
      <c r="J34" s="306"/>
      <c r="K34" s="302"/>
      <c r="L34" s="295"/>
      <c r="M34" s="94"/>
      <c r="N34" s="229"/>
      <c r="O34" s="230"/>
      <c r="P34" s="231"/>
      <c r="Q34" s="230"/>
      <c r="R34" s="232"/>
      <c r="S34" s="233"/>
      <c r="T34" s="234"/>
      <c r="U34" s="235"/>
      <c r="W34" s="236"/>
      <c r="X34" s="237"/>
      <c r="Y34" s="274"/>
    </row>
    <row r="35" spans="3:25" s="219" customFormat="1" ht="12.75">
      <c r="C35" s="262"/>
      <c r="D35" s="267" t="s">
        <v>121</v>
      </c>
      <c r="E35" s="229"/>
      <c r="F35" s="248"/>
      <c r="G35" s="249">
        <v>271</v>
      </c>
      <c r="H35" s="250">
        <v>1230000</v>
      </c>
      <c r="I35" s="251">
        <v>258304</v>
      </c>
      <c r="J35" s="268">
        <f>H35-I35</f>
        <v>971696</v>
      </c>
      <c r="K35" s="247" t="s">
        <v>106</v>
      </c>
      <c r="L35" s="252">
        <v>116</v>
      </c>
      <c r="M35" s="94"/>
      <c r="N35" s="229"/>
      <c r="O35" s="230"/>
      <c r="P35" s="231"/>
      <c r="Q35" s="230"/>
      <c r="R35" s="232"/>
      <c r="S35" s="233"/>
      <c r="T35" s="234"/>
      <c r="U35" s="235"/>
      <c r="W35" s="236"/>
      <c r="X35" s="237"/>
      <c r="Y35" s="238"/>
    </row>
    <row r="36" spans="3:25" s="219" customFormat="1" ht="12.75">
      <c r="C36" s="266"/>
      <c r="D36" s="221" t="s">
        <v>122</v>
      </c>
      <c r="E36" s="229"/>
      <c r="F36" s="248"/>
      <c r="G36" s="310">
        <v>271</v>
      </c>
      <c r="H36" s="303">
        <v>325000</v>
      </c>
      <c r="I36" s="303">
        <v>41461</v>
      </c>
      <c r="J36" s="305">
        <v>283539</v>
      </c>
      <c r="K36" s="301" t="s">
        <v>106</v>
      </c>
      <c r="L36" s="294">
        <v>116</v>
      </c>
      <c r="M36" s="94"/>
      <c r="N36" s="229"/>
      <c r="O36" s="230"/>
      <c r="P36" s="231"/>
      <c r="Q36" s="230"/>
      <c r="R36" s="232"/>
      <c r="S36" s="233"/>
      <c r="T36" s="234"/>
      <c r="U36" s="235"/>
      <c r="W36" s="236"/>
      <c r="X36" s="237"/>
      <c r="Y36" s="238"/>
    </row>
    <row r="37" spans="3:25" s="219" customFormat="1" ht="12.75">
      <c r="C37" s="266"/>
      <c r="D37" s="239" t="s">
        <v>133</v>
      </c>
      <c r="E37" s="229"/>
      <c r="F37" s="248"/>
      <c r="G37" s="311"/>
      <c r="H37" s="304"/>
      <c r="I37" s="304"/>
      <c r="J37" s="306"/>
      <c r="K37" s="302"/>
      <c r="L37" s="295"/>
      <c r="M37" s="94"/>
      <c r="N37" s="229"/>
      <c r="O37" s="230"/>
      <c r="P37" s="231"/>
      <c r="Q37" s="230"/>
      <c r="R37" s="232"/>
      <c r="S37" s="233"/>
      <c r="T37" s="234"/>
      <c r="U37" s="235"/>
      <c r="W37" s="236"/>
      <c r="X37" s="237"/>
      <c r="Y37" s="238"/>
    </row>
    <row r="38" spans="3:25" s="219" customFormat="1" ht="12.75">
      <c r="C38" s="262"/>
      <c r="D38" s="265" t="s">
        <v>123</v>
      </c>
      <c r="E38" s="229"/>
      <c r="F38" s="248"/>
      <c r="G38" s="249">
        <v>547</v>
      </c>
      <c r="H38" s="250">
        <v>4027327</v>
      </c>
      <c r="I38" s="251">
        <v>667477</v>
      </c>
      <c r="J38" s="268">
        <f>H38-I38</f>
        <v>3359850</v>
      </c>
      <c r="K38" s="247" t="s">
        <v>106</v>
      </c>
      <c r="L38" s="252">
        <v>119</v>
      </c>
      <c r="M38" s="94"/>
      <c r="N38" s="229"/>
      <c r="O38" s="230"/>
      <c r="P38" s="231"/>
      <c r="Q38" s="230"/>
      <c r="R38" s="232"/>
      <c r="S38" s="233"/>
      <c r="T38" s="234"/>
      <c r="U38" s="235"/>
      <c r="W38" s="236"/>
      <c r="X38" s="237"/>
      <c r="Y38" s="238"/>
    </row>
    <row r="39" spans="3:25" s="219" customFormat="1" ht="12.75">
      <c r="C39" s="262"/>
      <c r="D39" s="263" t="s">
        <v>124</v>
      </c>
      <c r="E39" s="229"/>
      <c r="F39" s="248"/>
      <c r="G39" s="249">
        <v>547</v>
      </c>
      <c r="H39" s="250">
        <v>8466432</v>
      </c>
      <c r="I39" s="251">
        <v>935468</v>
      </c>
      <c r="J39" s="268">
        <f>H39-I39</f>
        <v>7530964</v>
      </c>
      <c r="K39" s="247" t="s">
        <v>106</v>
      </c>
      <c r="L39" s="252">
        <v>119</v>
      </c>
      <c r="M39" s="94"/>
      <c r="N39" s="229"/>
      <c r="O39" s="230"/>
      <c r="P39" s="231"/>
      <c r="Q39" s="230"/>
      <c r="R39" s="232"/>
      <c r="S39" s="233"/>
      <c r="T39" s="234"/>
      <c r="U39" s="235"/>
      <c r="W39" s="236"/>
      <c r="X39" s="237"/>
      <c r="Y39" s="238"/>
    </row>
    <row r="40" spans="3:25" s="219" customFormat="1" ht="13.5" thickBot="1">
      <c r="C40" s="269"/>
      <c r="D40" s="267" t="s">
        <v>125</v>
      </c>
      <c r="E40" s="222"/>
      <c r="F40" s="223"/>
      <c r="G40" s="224">
        <v>547</v>
      </c>
      <c r="H40" s="225">
        <v>3142000</v>
      </c>
      <c r="I40" s="226">
        <v>520749</v>
      </c>
      <c r="J40" s="268">
        <f>H40-I40</f>
        <v>2621251</v>
      </c>
      <c r="K40" s="247" t="s">
        <v>106</v>
      </c>
      <c r="L40" s="228">
        <v>119</v>
      </c>
      <c r="M40" s="94"/>
      <c r="N40" s="229"/>
      <c r="O40" s="230"/>
      <c r="P40" s="231"/>
      <c r="Q40" s="230"/>
      <c r="R40" s="232"/>
      <c r="S40" s="233"/>
      <c r="T40" s="234"/>
      <c r="U40" s="235"/>
      <c r="W40" s="236"/>
      <c r="X40" s="237"/>
      <c r="Y40" s="238"/>
    </row>
    <row r="41" spans="3:25" s="219" customFormat="1" ht="13.5" thickBot="1">
      <c r="C41" s="266"/>
      <c r="D41" s="254" t="s">
        <v>98</v>
      </c>
      <c r="E41" s="255"/>
      <c r="F41" s="256"/>
      <c r="G41" s="257"/>
      <c r="H41" s="258">
        <f>SUM(H22:H40)</f>
        <v>265357811</v>
      </c>
      <c r="I41" s="259">
        <f>SUM(I22:I40)</f>
        <v>53851146</v>
      </c>
      <c r="J41" s="260">
        <f>SUM(J22:J40)</f>
        <v>211506665</v>
      </c>
      <c r="K41" s="254"/>
      <c r="L41" s="261"/>
      <c r="M41" s="94"/>
      <c r="N41" s="229"/>
      <c r="O41" s="230"/>
      <c r="P41" s="231"/>
      <c r="Q41" s="230"/>
      <c r="R41" s="232"/>
      <c r="S41" s="233"/>
      <c r="T41" s="234"/>
      <c r="U41" s="235"/>
      <c r="W41" s="236"/>
      <c r="X41" s="237"/>
      <c r="Y41" s="238"/>
    </row>
    <row r="42" spans="3:25" s="219" customFormat="1" ht="13.5" thickBot="1">
      <c r="C42" s="297" t="s">
        <v>98</v>
      </c>
      <c r="D42" s="298"/>
      <c r="E42" s="286"/>
      <c r="F42" s="287"/>
      <c r="G42" s="288"/>
      <c r="H42" s="289">
        <f>H10+H20+H41</f>
        <v>894535436</v>
      </c>
      <c r="I42" s="290">
        <f>I10+I20+I41</f>
        <v>125653771</v>
      </c>
      <c r="J42" s="289">
        <f>H42-I42</f>
        <v>768881665</v>
      </c>
      <c r="K42" s="291"/>
      <c r="L42" s="292"/>
      <c r="M42" s="94"/>
      <c r="N42" s="229"/>
      <c r="O42" s="230"/>
      <c r="P42" s="231"/>
      <c r="Q42" s="230"/>
      <c r="R42" s="232"/>
      <c r="S42" s="233"/>
      <c r="T42" s="234"/>
      <c r="U42" s="235"/>
      <c r="W42" s="236"/>
      <c r="X42" s="237"/>
      <c r="Y42" s="238"/>
    </row>
    <row r="43" spans="3:25" s="169" customFormat="1" ht="13.5" thickBot="1">
      <c r="C43" s="208"/>
      <c r="D43" s="209"/>
      <c r="E43" s="171"/>
      <c r="F43" s="172"/>
      <c r="G43" s="210"/>
      <c r="H43" s="211"/>
      <c r="I43" s="212"/>
      <c r="J43" s="191"/>
      <c r="K43" s="213"/>
      <c r="L43" s="214"/>
      <c r="M43" s="174"/>
      <c r="N43" s="175"/>
      <c r="O43" s="176"/>
      <c r="P43" s="165"/>
      <c r="Q43" s="176"/>
      <c r="R43" s="166"/>
      <c r="S43" s="167"/>
      <c r="T43" s="168"/>
      <c r="U43" s="177"/>
      <c r="W43" s="178"/>
      <c r="X43" s="179"/>
      <c r="Y43" s="180"/>
    </row>
    <row r="44" spans="3:25" s="169" customFormat="1" ht="13.5" thickBot="1">
      <c r="C44" s="299" t="s">
        <v>126</v>
      </c>
      <c r="D44" s="300"/>
      <c r="E44" s="175"/>
      <c r="F44" s="181"/>
      <c r="G44" s="196"/>
      <c r="H44" s="197"/>
      <c r="I44" s="198"/>
      <c r="J44" s="199"/>
      <c r="K44" s="193"/>
      <c r="L44" s="200"/>
      <c r="M44" s="174"/>
      <c r="N44" s="175"/>
      <c r="O44" s="176"/>
      <c r="P44" s="165"/>
      <c r="Q44" s="176"/>
      <c r="R44" s="166"/>
      <c r="S44" s="167"/>
      <c r="T44" s="168"/>
      <c r="U44" s="177"/>
      <c r="W44" s="178"/>
      <c r="X44" s="179"/>
      <c r="Y44" s="180"/>
    </row>
    <row r="45" spans="3:25" s="219" customFormat="1" ht="13.5" thickBot="1">
      <c r="C45" s="276"/>
      <c r="D45" s="277" t="s">
        <v>127</v>
      </c>
      <c r="E45" s="278"/>
      <c r="F45" s="279"/>
      <c r="G45" s="280">
        <v>271</v>
      </c>
      <c r="H45" s="281">
        <v>145000</v>
      </c>
      <c r="I45" s="282">
        <v>145000</v>
      </c>
      <c r="J45" s="283">
        <v>0</v>
      </c>
      <c r="K45" s="277" t="s">
        <v>106</v>
      </c>
      <c r="L45" s="284">
        <v>116</v>
      </c>
      <c r="M45" s="94"/>
      <c r="N45" s="229"/>
      <c r="O45" s="230"/>
      <c r="P45" s="231"/>
      <c r="Q45" s="230"/>
      <c r="R45" s="232"/>
      <c r="S45" s="233"/>
      <c r="T45" s="234"/>
      <c r="U45" s="235"/>
      <c r="W45" s="236"/>
      <c r="X45" s="237"/>
      <c r="Y45" s="238"/>
    </row>
    <row r="46" spans="3:25" s="219" customFormat="1" ht="12.75">
      <c r="C46" s="285"/>
      <c r="D46" s="239" t="s">
        <v>128</v>
      </c>
      <c r="E46" s="240"/>
      <c r="F46" s="241"/>
      <c r="G46" s="242"/>
      <c r="H46" s="243">
        <v>145000</v>
      </c>
      <c r="I46" s="244">
        <v>145000</v>
      </c>
      <c r="J46" s="245">
        <v>0</v>
      </c>
      <c r="K46" s="239"/>
      <c r="L46" s="246"/>
      <c r="M46" s="94"/>
      <c r="N46" s="229"/>
      <c r="O46" s="230"/>
      <c r="P46" s="231"/>
      <c r="Q46" s="230"/>
      <c r="R46" s="232"/>
      <c r="S46" s="233"/>
      <c r="T46" s="234"/>
      <c r="U46" s="235"/>
      <c r="W46" s="236"/>
      <c r="X46" s="237"/>
      <c r="Y46" s="238"/>
    </row>
    <row r="47" spans="3:25" s="169" customFormat="1" ht="13.5" thickBot="1">
      <c r="C47" s="215"/>
      <c r="D47" s="216"/>
      <c r="E47" s="187"/>
      <c r="F47" s="188"/>
      <c r="G47" s="217"/>
      <c r="H47" s="189"/>
      <c r="I47" s="190"/>
      <c r="J47" s="218"/>
      <c r="K47" s="186"/>
      <c r="L47" s="192"/>
      <c r="M47" s="174"/>
      <c r="N47" s="175"/>
      <c r="O47" s="176"/>
      <c r="P47" s="165"/>
      <c r="Q47" s="176"/>
      <c r="R47" s="166"/>
      <c r="S47" s="167"/>
      <c r="T47" s="168"/>
      <c r="U47" s="177"/>
      <c r="W47" s="178"/>
      <c r="X47" s="179"/>
      <c r="Y47" s="180"/>
    </row>
    <row r="48" spans="3:25" s="219" customFormat="1" ht="13.5" thickBot="1">
      <c r="C48" s="297" t="s">
        <v>129</v>
      </c>
      <c r="D48" s="298"/>
      <c r="E48" s="286"/>
      <c r="F48" s="287"/>
      <c r="G48" s="293"/>
      <c r="H48" s="289">
        <f>H20+H41+H46+H10</f>
        <v>894680436</v>
      </c>
      <c r="I48" s="290">
        <f>I10+I20+I41+I46</f>
        <v>125798771</v>
      </c>
      <c r="J48" s="289">
        <f>H48-I48</f>
        <v>768881665</v>
      </c>
      <c r="K48" s="291"/>
      <c r="L48" s="292"/>
      <c r="M48" s="94"/>
      <c r="N48" s="229"/>
      <c r="O48" s="230"/>
      <c r="P48" s="231"/>
      <c r="Q48" s="230"/>
      <c r="R48" s="232"/>
      <c r="S48" s="233"/>
      <c r="T48" s="234"/>
      <c r="U48" s="235"/>
      <c r="W48" s="236"/>
      <c r="X48" s="237"/>
      <c r="Y48" s="238"/>
    </row>
    <row r="49" spans="3:25" ht="13.5" hidden="1" thickBot="1">
      <c r="C49" s="128"/>
      <c r="D49" s="129"/>
      <c r="E49" s="130"/>
      <c r="F49" s="131"/>
      <c r="G49" s="132"/>
      <c r="H49" s="133"/>
      <c r="I49" s="134"/>
      <c r="J49" s="135"/>
      <c r="K49" s="136"/>
      <c r="L49" s="127"/>
      <c r="M49" s="95"/>
      <c r="N49" s="91"/>
      <c r="O49" s="12"/>
      <c r="P49" s="80"/>
      <c r="Q49" s="12"/>
      <c r="R49" s="72"/>
      <c r="S49" s="55"/>
      <c r="T49" s="54"/>
      <c r="U49" s="56"/>
      <c r="W49" s="112"/>
      <c r="X49" s="113"/>
      <c r="Y49" s="114"/>
    </row>
    <row r="50" spans="3:25" ht="13.5" hidden="1" thickBot="1">
      <c r="C50" s="11"/>
      <c r="D50" s="123"/>
      <c r="E50" s="79"/>
      <c r="F50" s="86"/>
      <c r="G50" s="122"/>
      <c r="H50" s="87"/>
      <c r="I50" s="88"/>
      <c r="J50" s="119"/>
      <c r="K50" s="92"/>
      <c r="L50" s="126"/>
      <c r="M50" s="96"/>
      <c r="N50" s="92"/>
      <c r="O50" s="82"/>
      <c r="P50" s="80"/>
      <c r="Q50" s="71"/>
      <c r="R50" s="77"/>
      <c r="T50" s="48"/>
      <c r="U50" s="57"/>
      <c r="W50" s="115"/>
      <c r="X50" s="116"/>
      <c r="Y50" s="116"/>
    </row>
  </sheetData>
  <mergeCells count="16">
    <mergeCell ref="C48:D48"/>
    <mergeCell ref="H33:H34"/>
    <mergeCell ref="I33:I34"/>
    <mergeCell ref="J33:J34"/>
    <mergeCell ref="G36:G37"/>
    <mergeCell ref="H36:H37"/>
    <mergeCell ref="L36:L37"/>
    <mergeCell ref="A1:W1"/>
    <mergeCell ref="C42:D42"/>
    <mergeCell ref="C44:D44"/>
    <mergeCell ref="L33:L34"/>
    <mergeCell ref="K33:K34"/>
    <mergeCell ref="I36:I37"/>
    <mergeCell ref="J36:J37"/>
    <mergeCell ref="K36:K37"/>
    <mergeCell ref="J2:L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79">
      <selection activeCell="A1" sqref="A1:O1"/>
    </sheetView>
  </sheetViews>
  <sheetFormatPr defaultColWidth="9.140625" defaultRowHeight="12.75"/>
  <cols>
    <col min="1" max="1" width="1.57421875" style="0" customWidth="1"/>
    <col min="2" max="2" width="13.421875" style="0" customWidth="1"/>
    <col min="3" max="3" width="11.140625" style="2" customWidth="1"/>
    <col min="4" max="4" width="11.57421875" style="1" customWidth="1"/>
    <col min="5" max="5" width="13.28125" style="1" customWidth="1"/>
    <col min="6" max="6" width="13.421875" style="1" customWidth="1"/>
    <col min="7" max="7" width="11.57421875" style="1" customWidth="1"/>
    <col min="8" max="9" width="14.7109375" style="0" customWidth="1"/>
    <col min="10" max="10" width="11.140625" style="0" customWidth="1"/>
    <col min="12" max="13" width="12.421875" style="0" customWidth="1"/>
  </cols>
  <sheetData>
    <row r="1" spans="1:15" ht="20.2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3"/>
      <c r="J1" s="313"/>
      <c r="K1" s="313"/>
      <c r="L1" s="313"/>
      <c r="M1" s="313"/>
      <c r="N1" s="313"/>
      <c r="O1" s="313"/>
    </row>
    <row r="2" ht="17.25" customHeight="1" thickBot="1"/>
    <row r="3" spans="1:13" ht="25.5" customHeight="1" thickBot="1" thickTop="1">
      <c r="A3" s="3"/>
      <c r="B3" s="3"/>
      <c r="C3" s="5" t="s">
        <v>43</v>
      </c>
      <c r="D3" s="6" t="s">
        <v>44</v>
      </c>
      <c r="E3" s="27" t="s">
        <v>62</v>
      </c>
      <c r="F3" s="27" t="s">
        <v>63</v>
      </c>
      <c r="G3" s="23" t="s">
        <v>60</v>
      </c>
      <c r="H3" s="29" t="s">
        <v>66</v>
      </c>
      <c r="I3" s="35" t="s">
        <v>64</v>
      </c>
      <c r="J3" s="42" t="s">
        <v>61</v>
      </c>
      <c r="K3" s="45" t="s">
        <v>65</v>
      </c>
      <c r="L3" s="46" t="s">
        <v>68</v>
      </c>
      <c r="M3" s="47" t="s">
        <v>67</v>
      </c>
    </row>
    <row r="4" spans="3:13" ht="12.75">
      <c r="C4" s="8" t="s">
        <v>0</v>
      </c>
      <c r="D4" s="9">
        <v>256250</v>
      </c>
      <c r="E4" s="9">
        <f>D4*0.145/366*8</f>
        <v>812.1584699453551</v>
      </c>
      <c r="F4" s="9">
        <v>3147</v>
      </c>
      <c r="G4" s="10">
        <f>D4-E4-F4</f>
        <v>252290.84153005463</v>
      </c>
      <c r="H4" s="30">
        <v>6193</v>
      </c>
      <c r="I4" s="34">
        <f>E4+F4+H4</f>
        <v>10152.158469945356</v>
      </c>
      <c r="J4" s="30">
        <f>D4-I4</f>
        <v>246097.84153005463</v>
      </c>
      <c r="K4" s="43">
        <v>9340</v>
      </c>
      <c r="L4" s="9">
        <v>19492</v>
      </c>
      <c r="M4" s="10">
        <f>D4-L4</f>
        <v>236758</v>
      </c>
    </row>
    <row r="5" spans="3:13" ht="12.75">
      <c r="C5" s="8" t="s">
        <v>1</v>
      </c>
      <c r="D5" s="9">
        <v>52500</v>
      </c>
      <c r="E5" s="9">
        <f aca="true" t="shared" si="0" ref="E5:E46">D5*0.145/366*8</f>
        <v>166.3934426229508</v>
      </c>
      <c r="F5" s="9">
        <v>645</v>
      </c>
      <c r="G5" s="10">
        <f>D5-E5-F5</f>
        <v>51688.60655737705</v>
      </c>
      <c r="H5" s="30">
        <v>1269</v>
      </c>
      <c r="I5" s="34">
        <f aca="true" t="shared" si="1" ref="I5:I46">E5+F5+H5</f>
        <v>2080.3934426229507</v>
      </c>
      <c r="J5" s="30">
        <f aca="true" t="shared" si="2" ref="J5:J46">D5-I5</f>
        <v>50419.60655737705</v>
      </c>
      <c r="K5" s="43">
        <v>1914</v>
      </c>
      <c r="L5" s="9">
        <v>3994</v>
      </c>
      <c r="M5" s="10">
        <f aca="true" t="shared" si="3" ref="M5:M46">D5-L5</f>
        <v>48506</v>
      </c>
    </row>
    <row r="6" spans="3:13" ht="12.75">
      <c r="C6" s="8" t="s">
        <v>2</v>
      </c>
      <c r="D6" s="9">
        <v>302500</v>
      </c>
      <c r="E6" s="9">
        <f t="shared" si="0"/>
        <v>958.7431693989071</v>
      </c>
      <c r="F6" s="9">
        <v>3715</v>
      </c>
      <c r="G6" s="10">
        <f aca="true" t="shared" si="4" ref="G6:G46">D6-E6-F6</f>
        <v>297826.2568306011</v>
      </c>
      <c r="H6" s="30">
        <v>7310</v>
      </c>
      <c r="I6" s="34">
        <f t="shared" si="1"/>
        <v>11983.743169398907</v>
      </c>
      <c r="J6" s="30">
        <f t="shared" si="2"/>
        <v>290516.2568306011</v>
      </c>
      <c r="K6" s="43">
        <v>11026</v>
      </c>
      <c r="L6" s="9">
        <v>23010</v>
      </c>
      <c r="M6" s="10">
        <f t="shared" si="3"/>
        <v>279490</v>
      </c>
    </row>
    <row r="7" spans="3:13" ht="12.75">
      <c r="C7" s="8" t="s">
        <v>3</v>
      </c>
      <c r="D7" s="9">
        <v>493625</v>
      </c>
      <c r="E7" s="9">
        <f t="shared" si="0"/>
        <v>1564.4945355191257</v>
      </c>
      <c r="F7" s="9">
        <v>6062</v>
      </c>
      <c r="G7" s="10">
        <f t="shared" si="4"/>
        <v>485998.5054644809</v>
      </c>
      <c r="H7" s="30">
        <v>11929</v>
      </c>
      <c r="I7" s="34">
        <f t="shared" si="1"/>
        <v>19555.494535519127</v>
      </c>
      <c r="J7" s="30">
        <f t="shared" si="2"/>
        <v>474069.5054644809</v>
      </c>
      <c r="K7" s="43">
        <v>17992</v>
      </c>
      <c r="L7" s="9">
        <v>37547</v>
      </c>
      <c r="M7" s="10">
        <f t="shared" si="3"/>
        <v>456078</v>
      </c>
    </row>
    <row r="8" spans="3:13" ht="12.75">
      <c r="C8" s="8" t="s">
        <v>4</v>
      </c>
      <c r="D8" s="9">
        <v>305875</v>
      </c>
      <c r="E8" s="9">
        <f t="shared" si="0"/>
        <v>969.4398907103825</v>
      </c>
      <c r="F8" s="9">
        <v>3757</v>
      </c>
      <c r="G8" s="10">
        <f t="shared" si="4"/>
        <v>301148.5601092896</v>
      </c>
      <c r="H8" s="30">
        <v>7392</v>
      </c>
      <c r="I8" s="34">
        <f t="shared" si="1"/>
        <v>12118.439890710382</v>
      </c>
      <c r="J8" s="30">
        <f t="shared" si="2"/>
        <v>293756.5601092896</v>
      </c>
      <c r="K8" s="43">
        <v>11149</v>
      </c>
      <c r="L8" s="9">
        <v>23267</v>
      </c>
      <c r="M8" s="10">
        <f t="shared" si="3"/>
        <v>282608</v>
      </c>
    </row>
    <row r="9" spans="3:13" ht="12.75">
      <c r="C9" s="8" t="s">
        <v>5</v>
      </c>
      <c r="D9" s="9">
        <v>111250</v>
      </c>
      <c r="E9" s="9">
        <f t="shared" si="0"/>
        <v>352.5956284153005</v>
      </c>
      <c r="F9" s="9">
        <v>1366</v>
      </c>
      <c r="G9" s="10">
        <f t="shared" si="4"/>
        <v>109531.4043715847</v>
      </c>
      <c r="H9" s="30">
        <v>2689</v>
      </c>
      <c r="I9" s="34">
        <f t="shared" si="1"/>
        <v>4407.595628415301</v>
      </c>
      <c r="J9" s="30">
        <f t="shared" si="2"/>
        <v>106842.4043715847</v>
      </c>
      <c r="K9" s="43">
        <v>4055</v>
      </c>
      <c r="L9" s="9">
        <v>8463</v>
      </c>
      <c r="M9" s="10">
        <f t="shared" si="3"/>
        <v>102787</v>
      </c>
    </row>
    <row r="10" spans="3:13" ht="12.75">
      <c r="C10" s="8" t="s">
        <v>6</v>
      </c>
      <c r="D10" s="9">
        <v>111250</v>
      </c>
      <c r="E10" s="9">
        <f t="shared" si="0"/>
        <v>352.5956284153005</v>
      </c>
      <c r="F10" s="9">
        <v>1366</v>
      </c>
      <c r="G10" s="10">
        <f t="shared" si="4"/>
        <v>109531.4043715847</v>
      </c>
      <c r="H10" s="30">
        <v>2689</v>
      </c>
      <c r="I10" s="34">
        <f t="shared" si="1"/>
        <v>4407.595628415301</v>
      </c>
      <c r="J10" s="30">
        <f t="shared" si="2"/>
        <v>106842.4043715847</v>
      </c>
      <c r="K10" s="43">
        <v>4055</v>
      </c>
      <c r="L10" s="9">
        <v>8463</v>
      </c>
      <c r="M10" s="10">
        <f t="shared" si="3"/>
        <v>102787</v>
      </c>
    </row>
    <row r="11" spans="3:13" ht="12.75">
      <c r="C11" s="8" t="s">
        <v>7</v>
      </c>
      <c r="D11" s="9">
        <v>71650</v>
      </c>
      <c r="E11" s="9">
        <f t="shared" si="0"/>
        <v>227.08743169398906</v>
      </c>
      <c r="F11" s="9">
        <v>880</v>
      </c>
      <c r="G11" s="10">
        <f t="shared" si="4"/>
        <v>70542.91256830601</v>
      </c>
      <c r="H11" s="30">
        <v>1732</v>
      </c>
      <c r="I11" s="34">
        <f t="shared" si="1"/>
        <v>2839.087431693989</v>
      </c>
      <c r="J11" s="30">
        <f t="shared" si="2"/>
        <v>68810.91256830601</v>
      </c>
      <c r="K11" s="43">
        <v>2612</v>
      </c>
      <c r="L11" s="9">
        <v>5451</v>
      </c>
      <c r="M11" s="10">
        <f t="shared" si="3"/>
        <v>66199</v>
      </c>
    </row>
    <row r="12" spans="3:13" ht="12.75">
      <c r="C12" s="8" t="s">
        <v>8</v>
      </c>
      <c r="D12" s="9">
        <v>96900</v>
      </c>
      <c r="E12" s="9">
        <f t="shared" si="0"/>
        <v>307.1147540983606</v>
      </c>
      <c r="F12" s="9">
        <v>1190</v>
      </c>
      <c r="G12" s="10">
        <f t="shared" si="4"/>
        <v>95402.88524590163</v>
      </c>
      <c r="H12" s="30">
        <v>2342</v>
      </c>
      <c r="I12" s="34">
        <f t="shared" si="1"/>
        <v>3839.1147540983607</v>
      </c>
      <c r="J12" s="30">
        <f t="shared" si="2"/>
        <v>93060.88524590163</v>
      </c>
      <c r="K12" s="43">
        <v>3532</v>
      </c>
      <c r="L12" s="9">
        <v>7371</v>
      </c>
      <c r="M12" s="10">
        <f t="shared" si="3"/>
        <v>89529</v>
      </c>
    </row>
    <row r="13" spans="3:13" ht="12.75">
      <c r="C13" s="8" t="s">
        <v>9</v>
      </c>
      <c r="D13" s="9">
        <v>103400</v>
      </c>
      <c r="E13" s="9">
        <f t="shared" si="0"/>
        <v>327.71584699453547</v>
      </c>
      <c r="F13" s="9">
        <v>1270</v>
      </c>
      <c r="G13" s="10">
        <f t="shared" si="4"/>
        <v>101802.28415300546</v>
      </c>
      <c r="H13" s="30">
        <v>2499</v>
      </c>
      <c r="I13" s="34">
        <f t="shared" si="1"/>
        <v>4096.715846994535</v>
      </c>
      <c r="J13" s="30">
        <f t="shared" si="2"/>
        <v>99303.28415300546</v>
      </c>
      <c r="K13" s="43">
        <v>3769</v>
      </c>
      <c r="L13" s="9">
        <v>7866</v>
      </c>
      <c r="M13" s="10">
        <f t="shared" si="3"/>
        <v>95534</v>
      </c>
    </row>
    <row r="14" spans="3:13" ht="12.75">
      <c r="C14" s="8" t="s">
        <v>10</v>
      </c>
      <c r="D14" s="9">
        <v>224150</v>
      </c>
      <c r="E14" s="9">
        <f t="shared" si="0"/>
        <v>710.4207650273223</v>
      </c>
      <c r="F14" s="9">
        <v>2753</v>
      </c>
      <c r="G14" s="10">
        <f t="shared" si="4"/>
        <v>220686.57923497268</v>
      </c>
      <c r="H14" s="30">
        <v>5417</v>
      </c>
      <c r="I14" s="34">
        <f t="shared" si="1"/>
        <v>8880.420765027322</v>
      </c>
      <c r="J14" s="30">
        <f t="shared" si="2"/>
        <v>215269.57923497268</v>
      </c>
      <c r="K14" s="43">
        <v>8170</v>
      </c>
      <c r="L14" s="9">
        <v>17050</v>
      </c>
      <c r="M14" s="10">
        <f t="shared" si="3"/>
        <v>207100</v>
      </c>
    </row>
    <row r="15" spans="3:13" ht="12.75">
      <c r="C15" s="8" t="s">
        <v>11</v>
      </c>
      <c r="D15" s="9">
        <v>165400</v>
      </c>
      <c r="E15" s="9">
        <f t="shared" si="0"/>
        <v>524.2185792349727</v>
      </c>
      <c r="F15" s="9">
        <v>2031</v>
      </c>
      <c r="G15" s="10">
        <f t="shared" si="4"/>
        <v>162844.78142076504</v>
      </c>
      <c r="H15" s="30">
        <v>3997</v>
      </c>
      <c r="I15" s="34">
        <f t="shared" si="1"/>
        <v>6552.218579234973</v>
      </c>
      <c r="J15" s="30">
        <f t="shared" si="2"/>
        <v>158847.78142076504</v>
      </c>
      <c r="K15" s="43">
        <v>6029</v>
      </c>
      <c r="L15" s="9">
        <v>12581</v>
      </c>
      <c r="M15" s="10">
        <f t="shared" si="3"/>
        <v>152819</v>
      </c>
    </row>
    <row r="16" spans="3:13" ht="12.75">
      <c r="C16" s="8" t="s">
        <v>12</v>
      </c>
      <c r="D16" s="9">
        <v>52500</v>
      </c>
      <c r="E16" s="9">
        <f t="shared" si="0"/>
        <v>166.3934426229508</v>
      </c>
      <c r="F16" s="9">
        <v>645</v>
      </c>
      <c r="G16" s="10">
        <f t="shared" si="4"/>
        <v>51688.60655737705</v>
      </c>
      <c r="H16" s="30">
        <v>1269</v>
      </c>
      <c r="I16" s="34">
        <f t="shared" si="1"/>
        <v>2080.3934426229507</v>
      </c>
      <c r="J16" s="30">
        <f t="shared" si="2"/>
        <v>50419.60655737705</v>
      </c>
      <c r="K16" s="43">
        <v>1914</v>
      </c>
      <c r="L16" s="9">
        <v>3994</v>
      </c>
      <c r="M16" s="10">
        <f t="shared" si="3"/>
        <v>48506</v>
      </c>
    </row>
    <row r="17" spans="3:13" ht="12.75">
      <c r="C17" s="8" t="s">
        <v>13</v>
      </c>
      <c r="D17" s="9">
        <v>146450</v>
      </c>
      <c r="E17" s="9">
        <f t="shared" si="0"/>
        <v>464.1584699453552</v>
      </c>
      <c r="F17" s="9">
        <v>1799</v>
      </c>
      <c r="G17" s="10">
        <f t="shared" si="4"/>
        <v>144186.84153005463</v>
      </c>
      <c r="H17" s="30">
        <v>3539</v>
      </c>
      <c r="I17" s="34">
        <f t="shared" si="1"/>
        <v>5802.158469945355</v>
      </c>
      <c r="J17" s="30">
        <f t="shared" si="2"/>
        <v>140647.84153005463</v>
      </c>
      <c r="K17" s="43">
        <v>5338</v>
      </c>
      <c r="L17" s="9">
        <v>11140</v>
      </c>
      <c r="M17" s="10">
        <f t="shared" si="3"/>
        <v>135310</v>
      </c>
    </row>
    <row r="18" spans="3:13" ht="12.75">
      <c r="C18" s="8" t="s">
        <v>14</v>
      </c>
      <c r="D18" s="9">
        <v>111250</v>
      </c>
      <c r="E18" s="9">
        <f t="shared" si="0"/>
        <v>352.5956284153005</v>
      </c>
      <c r="F18" s="9">
        <v>1366</v>
      </c>
      <c r="G18" s="10">
        <f t="shared" si="4"/>
        <v>109531.4043715847</v>
      </c>
      <c r="H18" s="30">
        <v>2689</v>
      </c>
      <c r="I18" s="34">
        <f t="shared" si="1"/>
        <v>4407.595628415301</v>
      </c>
      <c r="J18" s="30">
        <f t="shared" si="2"/>
        <v>106842.4043715847</v>
      </c>
      <c r="K18" s="43">
        <v>4055</v>
      </c>
      <c r="L18" s="9">
        <v>8463</v>
      </c>
      <c r="M18" s="10">
        <f t="shared" si="3"/>
        <v>102787</v>
      </c>
    </row>
    <row r="19" spans="3:13" ht="12.75">
      <c r="C19" s="8" t="s">
        <v>15</v>
      </c>
      <c r="D19" s="9">
        <v>107600</v>
      </c>
      <c r="E19" s="9">
        <f t="shared" si="0"/>
        <v>341.02732240437155</v>
      </c>
      <c r="F19" s="9">
        <v>1321</v>
      </c>
      <c r="G19" s="10">
        <f t="shared" si="4"/>
        <v>105937.97267759562</v>
      </c>
      <c r="H19" s="30">
        <v>2600</v>
      </c>
      <c r="I19" s="34">
        <f t="shared" si="1"/>
        <v>4262.027322404371</v>
      </c>
      <c r="J19" s="30">
        <f t="shared" si="2"/>
        <v>103337.97267759562</v>
      </c>
      <c r="K19" s="43">
        <v>3922</v>
      </c>
      <c r="L19" s="9">
        <v>8184</v>
      </c>
      <c r="M19" s="10">
        <f t="shared" si="3"/>
        <v>99416</v>
      </c>
    </row>
    <row r="20" spans="3:13" ht="12.75">
      <c r="C20" s="8" t="s">
        <v>16</v>
      </c>
      <c r="D20" s="9">
        <v>100213</v>
      </c>
      <c r="E20" s="9">
        <f t="shared" si="0"/>
        <v>317.6149726775956</v>
      </c>
      <c r="F20" s="9">
        <v>1231</v>
      </c>
      <c r="G20" s="10">
        <f t="shared" si="4"/>
        <v>98664.38502732241</v>
      </c>
      <c r="H20" s="30">
        <v>2422</v>
      </c>
      <c r="I20" s="34">
        <f t="shared" si="1"/>
        <v>3970.6149726775957</v>
      </c>
      <c r="J20" s="30">
        <f t="shared" si="2"/>
        <v>96242.38502732241</v>
      </c>
      <c r="K20" s="43">
        <v>3653</v>
      </c>
      <c r="L20" s="9">
        <v>7624</v>
      </c>
      <c r="M20" s="10">
        <f t="shared" si="3"/>
        <v>92589</v>
      </c>
    </row>
    <row r="21" spans="3:13" ht="12.75">
      <c r="C21" s="8" t="s">
        <v>17</v>
      </c>
      <c r="D21" s="9">
        <v>79200</v>
      </c>
      <c r="E21" s="9">
        <f t="shared" si="0"/>
        <v>251.01639344262296</v>
      </c>
      <c r="F21" s="9">
        <v>973</v>
      </c>
      <c r="G21" s="10">
        <f t="shared" si="4"/>
        <v>77975.98360655738</v>
      </c>
      <c r="H21" s="30">
        <v>1914</v>
      </c>
      <c r="I21" s="34">
        <f t="shared" si="1"/>
        <v>3138.0163934426228</v>
      </c>
      <c r="J21" s="30">
        <f t="shared" si="2"/>
        <v>76061.98360655738</v>
      </c>
      <c r="K21" s="43">
        <v>2887</v>
      </c>
      <c r="L21" s="9">
        <v>6025</v>
      </c>
      <c r="M21" s="10">
        <f t="shared" si="3"/>
        <v>73175</v>
      </c>
    </row>
    <row r="22" spans="3:13" ht="12.75">
      <c r="C22" s="8" t="s">
        <v>18</v>
      </c>
      <c r="D22" s="9">
        <v>86625</v>
      </c>
      <c r="E22" s="9">
        <f t="shared" si="0"/>
        <v>274.54918032786884</v>
      </c>
      <c r="F22" s="9">
        <v>1064</v>
      </c>
      <c r="G22" s="10">
        <f t="shared" si="4"/>
        <v>85286.45081967213</v>
      </c>
      <c r="H22" s="30">
        <v>2093</v>
      </c>
      <c r="I22" s="34">
        <f t="shared" si="1"/>
        <v>3431.5491803278687</v>
      </c>
      <c r="J22" s="30">
        <f t="shared" si="2"/>
        <v>83193.45081967213</v>
      </c>
      <c r="K22" s="43">
        <v>3157</v>
      </c>
      <c r="L22" s="9">
        <v>6589</v>
      </c>
      <c r="M22" s="10">
        <f t="shared" si="3"/>
        <v>80036</v>
      </c>
    </row>
    <row r="23" spans="3:13" ht="12.75">
      <c r="C23" s="8" t="s">
        <v>19</v>
      </c>
      <c r="D23" s="9">
        <v>70000</v>
      </c>
      <c r="E23" s="9">
        <f t="shared" si="0"/>
        <v>221.85792349726776</v>
      </c>
      <c r="F23" s="9">
        <v>860</v>
      </c>
      <c r="G23" s="10">
        <f t="shared" si="4"/>
        <v>68918.14207650273</v>
      </c>
      <c r="H23" s="30">
        <v>1692</v>
      </c>
      <c r="I23" s="34">
        <f t="shared" si="1"/>
        <v>2773.8579234972676</v>
      </c>
      <c r="J23" s="30">
        <f t="shared" si="2"/>
        <v>67226.14207650273</v>
      </c>
      <c r="K23" s="43">
        <v>2551</v>
      </c>
      <c r="L23" s="9">
        <v>5325</v>
      </c>
      <c r="M23" s="10">
        <f t="shared" si="3"/>
        <v>64675</v>
      </c>
    </row>
    <row r="24" spans="3:13" ht="12.75">
      <c r="C24" s="8" t="s">
        <v>20</v>
      </c>
      <c r="D24" s="9">
        <v>107600</v>
      </c>
      <c r="E24" s="9">
        <f t="shared" si="0"/>
        <v>341.02732240437155</v>
      </c>
      <c r="F24" s="9">
        <v>1321</v>
      </c>
      <c r="G24" s="10">
        <f t="shared" si="4"/>
        <v>105937.97267759562</v>
      </c>
      <c r="H24" s="30">
        <v>2600</v>
      </c>
      <c r="I24" s="34">
        <f t="shared" si="1"/>
        <v>4262.027322404371</v>
      </c>
      <c r="J24" s="30">
        <f t="shared" si="2"/>
        <v>103337.97267759562</v>
      </c>
      <c r="K24" s="43">
        <v>3922</v>
      </c>
      <c r="L24" s="9">
        <v>8184</v>
      </c>
      <c r="M24" s="10">
        <f t="shared" si="3"/>
        <v>99416</v>
      </c>
    </row>
    <row r="25" spans="3:13" ht="12.75">
      <c r="C25" s="8" t="s">
        <v>21</v>
      </c>
      <c r="D25" s="9">
        <v>121375</v>
      </c>
      <c r="E25" s="9">
        <f t="shared" si="0"/>
        <v>384.6857923497268</v>
      </c>
      <c r="F25" s="9">
        <v>1491</v>
      </c>
      <c r="G25" s="10">
        <f t="shared" si="4"/>
        <v>119499.31420765027</v>
      </c>
      <c r="H25" s="30">
        <v>2933</v>
      </c>
      <c r="I25" s="34">
        <f t="shared" si="1"/>
        <v>4808.685792349726</v>
      </c>
      <c r="J25" s="30">
        <f t="shared" si="2"/>
        <v>116566.31420765027</v>
      </c>
      <c r="K25" s="43">
        <v>4424</v>
      </c>
      <c r="L25" s="9">
        <v>9233</v>
      </c>
      <c r="M25" s="10">
        <f t="shared" si="3"/>
        <v>112142</v>
      </c>
    </row>
    <row r="26" spans="3:13" ht="12.75">
      <c r="C26" s="8" t="s">
        <v>22</v>
      </c>
      <c r="D26" s="9">
        <v>186563</v>
      </c>
      <c r="E26" s="9">
        <f t="shared" si="0"/>
        <v>591.2925683060109</v>
      </c>
      <c r="F26" s="9">
        <v>2291</v>
      </c>
      <c r="G26" s="10">
        <f t="shared" si="4"/>
        <v>183680.707431694</v>
      </c>
      <c r="H26" s="30">
        <v>4509</v>
      </c>
      <c r="I26" s="34">
        <f t="shared" si="1"/>
        <v>7391.292568306011</v>
      </c>
      <c r="J26" s="30">
        <f t="shared" si="2"/>
        <v>179171.707431694</v>
      </c>
      <c r="K26" s="43">
        <v>6800</v>
      </c>
      <c r="L26" s="9">
        <v>14191</v>
      </c>
      <c r="M26" s="10">
        <f t="shared" si="3"/>
        <v>172372</v>
      </c>
    </row>
    <row r="27" spans="3:13" ht="12.75">
      <c r="C27" s="8" t="s">
        <v>23</v>
      </c>
      <c r="D27" s="9">
        <v>111438</v>
      </c>
      <c r="E27" s="9">
        <f t="shared" si="0"/>
        <v>353.191475409836</v>
      </c>
      <c r="F27" s="9">
        <v>1369</v>
      </c>
      <c r="G27" s="10">
        <f t="shared" si="4"/>
        <v>109715.80852459016</v>
      </c>
      <c r="H27" s="30">
        <v>2693</v>
      </c>
      <c r="I27" s="34">
        <f t="shared" si="1"/>
        <v>4415.191475409836</v>
      </c>
      <c r="J27" s="30">
        <f t="shared" si="2"/>
        <v>107022.80852459016</v>
      </c>
      <c r="K27" s="43">
        <v>4062</v>
      </c>
      <c r="L27" s="9">
        <v>8477</v>
      </c>
      <c r="M27" s="10">
        <f t="shared" si="3"/>
        <v>102961</v>
      </c>
    </row>
    <row r="28" spans="3:13" ht="12.75">
      <c r="C28" s="8" t="s">
        <v>24</v>
      </c>
      <c r="D28" s="9">
        <v>121375</v>
      </c>
      <c r="E28" s="9">
        <f t="shared" si="0"/>
        <v>384.6857923497268</v>
      </c>
      <c r="F28" s="9">
        <v>1491</v>
      </c>
      <c r="G28" s="10">
        <f t="shared" si="4"/>
        <v>119499.31420765027</v>
      </c>
      <c r="H28" s="30">
        <v>2933</v>
      </c>
      <c r="I28" s="34">
        <f t="shared" si="1"/>
        <v>4808.685792349726</v>
      </c>
      <c r="J28" s="30">
        <f t="shared" si="2"/>
        <v>116566.31420765027</v>
      </c>
      <c r="K28" s="43">
        <v>4424</v>
      </c>
      <c r="L28" s="9">
        <v>9233</v>
      </c>
      <c r="M28" s="10">
        <f t="shared" si="3"/>
        <v>112142</v>
      </c>
    </row>
    <row r="29" spans="3:13" ht="12.75">
      <c r="C29" s="8" t="s">
        <v>25</v>
      </c>
      <c r="D29" s="9">
        <v>121375</v>
      </c>
      <c r="E29" s="9">
        <f t="shared" si="0"/>
        <v>384.6857923497268</v>
      </c>
      <c r="F29" s="9">
        <v>1491</v>
      </c>
      <c r="G29" s="10">
        <f t="shared" si="4"/>
        <v>119499.31420765027</v>
      </c>
      <c r="H29" s="30">
        <v>2933</v>
      </c>
      <c r="I29" s="34">
        <f t="shared" si="1"/>
        <v>4808.685792349726</v>
      </c>
      <c r="J29" s="30">
        <f t="shared" si="2"/>
        <v>116566.31420765027</v>
      </c>
      <c r="K29" s="43">
        <v>4424</v>
      </c>
      <c r="L29" s="9">
        <v>9233</v>
      </c>
      <c r="M29" s="10">
        <f t="shared" si="3"/>
        <v>112142</v>
      </c>
    </row>
    <row r="30" spans="3:13" ht="12.75">
      <c r="C30" s="8" t="s">
        <v>26</v>
      </c>
      <c r="D30" s="9">
        <v>118250</v>
      </c>
      <c r="E30" s="9">
        <f t="shared" si="0"/>
        <v>374.78142076502735</v>
      </c>
      <c r="F30" s="9">
        <v>1452</v>
      </c>
      <c r="G30" s="10">
        <f t="shared" si="4"/>
        <v>116423.21857923498</v>
      </c>
      <c r="H30" s="30">
        <v>2858</v>
      </c>
      <c r="I30" s="34">
        <f t="shared" si="1"/>
        <v>4684.781420765027</v>
      </c>
      <c r="J30" s="30">
        <f t="shared" si="2"/>
        <v>113565.21857923498</v>
      </c>
      <c r="K30" s="43">
        <v>4310</v>
      </c>
      <c r="L30" s="9">
        <v>8995</v>
      </c>
      <c r="M30" s="10">
        <f t="shared" si="3"/>
        <v>109255</v>
      </c>
    </row>
    <row r="31" spans="3:13" ht="12.75">
      <c r="C31" s="8" t="s">
        <v>27</v>
      </c>
      <c r="D31" s="9">
        <v>118250</v>
      </c>
      <c r="E31" s="9">
        <f t="shared" si="0"/>
        <v>374.78142076502735</v>
      </c>
      <c r="F31" s="9">
        <v>1452</v>
      </c>
      <c r="G31" s="10">
        <f t="shared" si="4"/>
        <v>116423.21857923498</v>
      </c>
      <c r="H31" s="30">
        <v>2858</v>
      </c>
      <c r="I31" s="34">
        <f t="shared" si="1"/>
        <v>4684.781420765027</v>
      </c>
      <c r="J31" s="30">
        <f t="shared" si="2"/>
        <v>113565.21857923498</v>
      </c>
      <c r="K31" s="43">
        <v>4310</v>
      </c>
      <c r="L31" s="9">
        <v>8995</v>
      </c>
      <c r="M31" s="10">
        <f t="shared" si="3"/>
        <v>109255</v>
      </c>
    </row>
    <row r="32" spans="3:13" ht="12.75">
      <c r="C32" s="8" t="s">
        <v>28</v>
      </c>
      <c r="D32" s="9">
        <v>118250</v>
      </c>
      <c r="E32" s="9">
        <f t="shared" si="0"/>
        <v>374.78142076502735</v>
      </c>
      <c r="F32" s="9">
        <v>1452</v>
      </c>
      <c r="G32" s="10">
        <f t="shared" si="4"/>
        <v>116423.21857923498</v>
      </c>
      <c r="H32" s="30">
        <v>2858</v>
      </c>
      <c r="I32" s="34">
        <f t="shared" si="1"/>
        <v>4684.781420765027</v>
      </c>
      <c r="J32" s="30">
        <f t="shared" si="2"/>
        <v>113565.21857923498</v>
      </c>
      <c r="K32" s="43">
        <v>4310</v>
      </c>
      <c r="L32" s="9">
        <v>8995</v>
      </c>
      <c r="M32" s="10">
        <f t="shared" si="3"/>
        <v>109255</v>
      </c>
    </row>
    <row r="33" spans="3:13" ht="12.75">
      <c r="C33" s="8" t="s">
        <v>29</v>
      </c>
      <c r="D33" s="9">
        <v>118250</v>
      </c>
      <c r="E33" s="9">
        <f t="shared" si="0"/>
        <v>374.78142076502735</v>
      </c>
      <c r="F33" s="9">
        <v>1452</v>
      </c>
      <c r="G33" s="10">
        <f t="shared" si="4"/>
        <v>116423.21857923498</v>
      </c>
      <c r="H33" s="30">
        <v>2858</v>
      </c>
      <c r="I33" s="34">
        <f t="shared" si="1"/>
        <v>4684.781420765027</v>
      </c>
      <c r="J33" s="30">
        <f t="shared" si="2"/>
        <v>113565.21857923498</v>
      </c>
      <c r="K33" s="43">
        <v>4310</v>
      </c>
      <c r="L33" s="9">
        <v>8995</v>
      </c>
      <c r="M33" s="10">
        <f t="shared" si="3"/>
        <v>109255</v>
      </c>
    </row>
    <row r="34" spans="3:13" ht="12.75">
      <c r="C34" s="8" t="s">
        <v>30</v>
      </c>
      <c r="D34" s="9">
        <v>89825</v>
      </c>
      <c r="E34" s="9">
        <f t="shared" si="0"/>
        <v>284.6912568306011</v>
      </c>
      <c r="F34" s="9">
        <v>1103</v>
      </c>
      <c r="G34" s="10">
        <f t="shared" si="4"/>
        <v>88437.3087431694</v>
      </c>
      <c r="H34" s="30">
        <v>2171</v>
      </c>
      <c r="I34" s="34">
        <f t="shared" si="1"/>
        <v>3558.691256830601</v>
      </c>
      <c r="J34" s="30">
        <f t="shared" si="2"/>
        <v>86266.3087431694</v>
      </c>
      <c r="K34" s="43">
        <v>3274</v>
      </c>
      <c r="L34" s="9">
        <v>6833</v>
      </c>
      <c r="M34" s="10">
        <f t="shared" si="3"/>
        <v>82992</v>
      </c>
    </row>
    <row r="35" spans="3:13" ht="12.75">
      <c r="C35" s="8" t="s">
        <v>31</v>
      </c>
      <c r="D35" s="9">
        <v>101612</v>
      </c>
      <c r="E35" s="9">
        <f t="shared" si="0"/>
        <v>322.0489617486339</v>
      </c>
      <c r="F35" s="9">
        <v>1248</v>
      </c>
      <c r="G35" s="10">
        <f t="shared" si="4"/>
        <v>100041.95103825137</v>
      </c>
      <c r="H35" s="30">
        <v>2456</v>
      </c>
      <c r="I35" s="34">
        <f t="shared" si="1"/>
        <v>4026.0489617486337</v>
      </c>
      <c r="J35" s="30">
        <f t="shared" si="2"/>
        <v>97585.95103825137</v>
      </c>
      <c r="K35" s="43">
        <v>3704</v>
      </c>
      <c r="L35" s="9">
        <v>7730</v>
      </c>
      <c r="M35" s="10">
        <f t="shared" si="3"/>
        <v>93882</v>
      </c>
    </row>
    <row r="36" spans="3:13" ht="12.75">
      <c r="C36" s="8" t="s">
        <v>32</v>
      </c>
      <c r="D36" s="9">
        <v>186562</v>
      </c>
      <c r="E36" s="9">
        <f t="shared" si="0"/>
        <v>591.2893989071038</v>
      </c>
      <c r="F36" s="9">
        <v>2291</v>
      </c>
      <c r="G36" s="10">
        <f t="shared" si="4"/>
        <v>183679.7106010929</v>
      </c>
      <c r="H36" s="30">
        <v>4509</v>
      </c>
      <c r="I36" s="34">
        <f t="shared" si="1"/>
        <v>7391.2893989071035</v>
      </c>
      <c r="J36" s="30">
        <f t="shared" si="2"/>
        <v>179170.7106010929</v>
      </c>
      <c r="K36" s="43">
        <v>6800</v>
      </c>
      <c r="L36" s="9">
        <v>14191</v>
      </c>
      <c r="M36" s="10">
        <f t="shared" si="3"/>
        <v>172371</v>
      </c>
    </row>
    <row r="37" spans="3:13" ht="12.75">
      <c r="C37" s="8" t="s">
        <v>33</v>
      </c>
      <c r="D37" s="9">
        <v>107600</v>
      </c>
      <c r="E37" s="9">
        <f t="shared" si="0"/>
        <v>341.02732240437155</v>
      </c>
      <c r="F37" s="9">
        <v>1321</v>
      </c>
      <c r="G37" s="10">
        <f t="shared" si="4"/>
        <v>105937.97267759562</v>
      </c>
      <c r="H37" s="30">
        <v>2600</v>
      </c>
      <c r="I37" s="34">
        <f t="shared" si="1"/>
        <v>4262.027322404371</v>
      </c>
      <c r="J37" s="30">
        <f t="shared" si="2"/>
        <v>103337.97267759562</v>
      </c>
      <c r="K37" s="43">
        <v>3922</v>
      </c>
      <c r="L37" s="9">
        <v>8184</v>
      </c>
      <c r="M37" s="10">
        <f t="shared" si="3"/>
        <v>99416</v>
      </c>
    </row>
    <row r="38" spans="3:13" ht="12.75">
      <c r="C38" s="8" t="s">
        <v>34</v>
      </c>
      <c r="D38" s="9">
        <v>167375</v>
      </c>
      <c r="E38" s="9">
        <f t="shared" si="0"/>
        <v>530.4781420765028</v>
      </c>
      <c r="F38" s="9">
        <v>2056</v>
      </c>
      <c r="G38" s="10">
        <f t="shared" si="4"/>
        <v>164788.5218579235</v>
      </c>
      <c r="H38" s="30">
        <v>4045</v>
      </c>
      <c r="I38" s="34">
        <f t="shared" si="1"/>
        <v>6631.478142076503</v>
      </c>
      <c r="J38" s="30">
        <f t="shared" si="2"/>
        <v>160743.5218579235</v>
      </c>
      <c r="K38" s="43">
        <v>6100</v>
      </c>
      <c r="L38" s="9">
        <v>12731</v>
      </c>
      <c r="M38" s="10">
        <f t="shared" si="3"/>
        <v>154644</v>
      </c>
    </row>
    <row r="39" spans="3:13" ht="12.75">
      <c r="C39" s="8" t="s">
        <v>35</v>
      </c>
      <c r="D39" s="9">
        <v>107600</v>
      </c>
      <c r="E39" s="9">
        <f t="shared" si="0"/>
        <v>341.02732240437155</v>
      </c>
      <c r="F39" s="9">
        <v>1321</v>
      </c>
      <c r="G39" s="10">
        <f t="shared" si="4"/>
        <v>105937.97267759562</v>
      </c>
      <c r="H39" s="30">
        <v>2600</v>
      </c>
      <c r="I39" s="34">
        <f t="shared" si="1"/>
        <v>4262.027322404371</v>
      </c>
      <c r="J39" s="30">
        <f t="shared" si="2"/>
        <v>103337.97267759562</v>
      </c>
      <c r="K39" s="43">
        <v>3922</v>
      </c>
      <c r="L39" s="9">
        <v>8184</v>
      </c>
      <c r="M39" s="10">
        <f t="shared" si="3"/>
        <v>99416</v>
      </c>
    </row>
    <row r="40" spans="3:13" ht="12.75">
      <c r="C40" s="8" t="s">
        <v>36</v>
      </c>
      <c r="D40" s="9">
        <v>68750</v>
      </c>
      <c r="E40" s="9">
        <f t="shared" si="0"/>
        <v>217.89617486338798</v>
      </c>
      <c r="F40" s="9">
        <v>844</v>
      </c>
      <c r="G40" s="10">
        <f t="shared" si="4"/>
        <v>67688.10382513661</v>
      </c>
      <c r="H40" s="30">
        <v>1661</v>
      </c>
      <c r="I40" s="34">
        <f t="shared" si="1"/>
        <v>2722.8961748633883</v>
      </c>
      <c r="J40" s="30">
        <f t="shared" si="2"/>
        <v>66027.10382513661</v>
      </c>
      <c r="K40" s="43">
        <v>2506</v>
      </c>
      <c r="L40" s="9">
        <v>5229</v>
      </c>
      <c r="M40" s="10">
        <f t="shared" si="3"/>
        <v>63521</v>
      </c>
    </row>
    <row r="41" spans="3:13" ht="12.75">
      <c r="C41" s="8" t="s">
        <v>37</v>
      </c>
      <c r="D41" s="9">
        <v>68750</v>
      </c>
      <c r="E41" s="9">
        <f t="shared" si="0"/>
        <v>217.89617486338798</v>
      </c>
      <c r="F41" s="9">
        <v>844</v>
      </c>
      <c r="G41" s="10">
        <f t="shared" si="4"/>
        <v>67688.10382513661</v>
      </c>
      <c r="H41" s="30">
        <v>1661</v>
      </c>
      <c r="I41" s="34">
        <f t="shared" si="1"/>
        <v>2722.8961748633883</v>
      </c>
      <c r="J41" s="30">
        <f t="shared" si="2"/>
        <v>66027.10382513661</v>
      </c>
      <c r="K41" s="43">
        <v>2506</v>
      </c>
      <c r="L41" s="9">
        <v>5229</v>
      </c>
      <c r="M41" s="10">
        <f t="shared" si="3"/>
        <v>63521</v>
      </c>
    </row>
    <row r="42" spans="3:13" ht="12.75">
      <c r="C42" s="8" t="s">
        <v>38</v>
      </c>
      <c r="D42" s="9">
        <v>51250</v>
      </c>
      <c r="E42" s="9">
        <f t="shared" si="0"/>
        <v>162.43169398907102</v>
      </c>
      <c r="F42" s="9">
        <v>629</v>
      </c>
      <c r="G42" s="10">
        <f t="shared" si="4"/>
        <v>50458.56830601093</v>
      </c>
      <c r="H42" s="30">
        <v>1239</v>
      </c>
      <c r="I42" s="34">
        <f t="shared" si="1"/>
        <v>2030.431693989071</v>
      </c>
      <c r="J42" s="30">
        <f t="shared" si="2"/>
        <v>49219.56830601093</v>
      </c>
      <c r="K42" s="43">
        <v>1868</v>
      </c>
      <c r="L42" s="9">
        <v>3898</v>
      </c>
      <c r="M42" s="10">
        <f t="shared" si="3"/>
        <v>47352</v>
      </c>
    </row>
    <row r="43" spans="3:13" ht="12.75">
      <c r="C43" s="8" t="s">
        <v>39</v>
      </c>
      <c r="D43" s="9">
        <v>51250</v>
      </c>
      <c r="E43" s="9">
        <f t="shared" si="0"/>
        <v>162.43169398907102</v>
      </c>
      <c r="F43" s="9">
        <v>629</v>
      </c>
      <c r="G43" s="10">
        <f t="shared" si="4"/>
        <v>50458.56830601093</v>
      </c>
      <c r="H43" s="30">
        <v>1239</v>
      </c>
      <c r="I43" s="34">
        <f t="shared" si="1"/>
        <v>2030.431693989071</v>
      </c>
      <c r="J43" s="30">
        <f t="shared" si="2"/>
        <v>49219.56830601093</v>
      </c>
      <c r="K43" s="43">
        <v>1868</v>
      </c>
      <c r="L43" s="9">
        <v>3898</v>
      </c>
      <c r="M43" s="10">
        <f t="shared" si="3"/>
        <v>47352</v>
      </c>
    </row>
    <row r="44" spans="3:13" ht="12.75">
      <c r="C44" s="8" t="s">
        <v>40</v>
      </c>
      <c r="D44" s="9">
        <v>51250</v>
      </c>
      <c r="E44" s="9">
        <f t="shared" si="0"/>
        <v>162.43169398907102</v>
      </c>
      <c r="F44" s="9">
        <v>629</v>
      </c>
      <c r="G44" s="10">
        <f t="shared" si="4"/>
        <v>50458.56830601093</v>
      </c>
      <c r="H44" s="30">
        <v>1239</v>
      </c>
      <c r="I44" s="34">
        <f t="shared" si="1"/>
        <v>2030.431693989071</v>
      </c>
      <c r="J44" s="30">
        <f t="shared" si="2"/>
        <v>49219.56830601093</v>
      </c>
      <c r="K44" s="43">
        <v>1868</v>
      </c>
      <c r="L44" s="9">
        <v>3898</v>
      </c>
      <c r="M44" s="10">
        <f t="shared" si="3"/>
        <v>47352</v>
      </c>
    </row>
    <row r="45" spans="3:13" ht="12.75">
      <c r="C45" s="8" t="s">
        <v>41</v>
      </c>
      <c r="D45" s="9">
        <v>51250</v>
      </c>
      <c r="E45" s="9">
        <f t="shared" si="0"/>
        <v>162.43169398907102</v>
      </c>
      <c r="F45" s="9">
        <v>629</v>
      </c>
      <c r="G45" s="10">
        <f t="shared" si="4"/>
        <v>50458.56830601093</v>
      </c>
      <c r="H45" s="30">
        <v>1239</v>
      </c>
      <c r="I45" s="34">
        <f t="shared" si="1"/>
        <v>2030.431693989071</v>
      </c>
      <c r="J45" s="30">
        <f t="shared" si="2"/>
        <v>49219.56830601093</v>
      </c>
      <c r="K45" s="43">
        <v>1868</v>
      </c>
      <c r="L45" s="9">
        <v>3898</v>
      </c>
      <c r="M45" s="10">
        <f t="shared" si="3"/>
        <v>47352</v>
      </c>
    </row>
    <row r="46" spans="3:13" ht="13.5" thickBot="1">
      <c r="C46" s="11" t="s">
        <v>42</v>
      </c>
      <c r="D46" s="12">
        <v>171850</v>
      </c>
      <c r="E46" s="12">
        <f t="shared" si="0"/>
        <v>544.6612021857924</v>
      </c>
      <c r="F46" s="12">
        <v>2111</v>
      </c>
      <c r="G46" s="32">
        <f t="shared" si="4"/>
        <v>169194.3387978142</v>
      </c>
      <c r="H46" s="33">
        <v>4153</v>
      </c>
      <c r="I46" s="34">
        <f t="shared" si="1"/>
        <v>6808.661202185793</v>
      </c>
      <c r="J46" s="30">
        <f t="shared" si="2"/>
        <v>165041.3387978142</v>
      </c>
      <c r="K46" s="44">
        <v>6264</v>
      </c>
      <c r="L46" s="12">
        <v>13073</v>
      </c>
      <c r="M46" s="32">
        <f t="shared" si="3"/>
        <v>158777</v>
      </c>
    </row>
    <row r="47" spans="6:7" ht="12.75">
      <c r="F47" s="31"/>
      <c r="G47" s="31"/>
    </row>
    <row r="48" spans="3:13" ht="15.75">
      <c r="C48" s="39" t="s">
        <v>48</v>
      </c>
      <c r="D48" s="37">
        <f>SUM(D4:D47)</f>
        <v>5566238</v>
      </c>
      <c r="E48" s="38">
        <v>17641</v>
      </c>
      <c r="F48" s="40">
        <f>SUM(F4:F46)</f>
        <v>68358</v>
      </c>
      <c r="G48" s="38">
        <f>D48-E48-F49</f>
        <v>5548597</v>
      </c>
      <c r="H48" s="37">
        <f aca="true" t="shared" si="5" ref="H48:M48">SUM(H4:H46)</f>
        <v>134521</v>
      </c>
      <c r="I48" s="38">
        <f t="shared" si="5"/>
        <v>220520.62863387988</v>
      </c>
      <c r="J48" s="9">
        <f t="shared" si="5"/>
        <v>5345717.371366123</v>
      </c>
      <c r="K48" s="41">
        <f t="shared" si="5"/>
        <v>202886</v>
      </c>
      <c r="L48" s="37">
        <f t="shared" si="5"/>
        <v>423406</v>
      </c>
      <c r="M48" s="37">
        <f t="shared" si="5"/>
        <v>5142832</v>
      </c>
    </row>
    <row r="49" spans="6:10" ht="22.5" customHeight="1">
      <c r="F49" s="28"/>
      <c r="J49" s="36"/>
    </row>
    <row r="50" ht="15">
      <c r="B50" s="4" t="s">
        <v>45</v>
      </c>
    </row>
    <row r="55" ht="28.5" customHeight="1"/>
    <row r="56" spans="1:9" ht="21" customHeight="1">
      <c r="A56" s="312" t="s">
        <v>57</v>
      </c>
      <c r="B56" s="312"/>
      <c r="C56" s="312"/>
      <c r="D56" s="312"/>
      <c r="E56" s="312"/>
      <c r="F56" s="312"/>
      <c r="G56" s="312"/>
      <c r="H56" s="312"/>
      <c r="I56" s="26"/>
    </row>
    <row r="57" ht="36.75" customHeight="1" thickBot="1"/>
    <row r="58" spans="1:7" ht="25.5" customHeight="1">
      <c r="A58" s="3"/>
      <c r="B58" s="13" t="s">
        <v>52</v>
      </c>
      <c r="C58" s="25" t="s">
        <v>49</v>
      </c>
      <c r="D58" s="6" t="s">
        <v>44</v>
      </c>
      <c r="E58" s="7" t="s">
        <v>46</v>
      </c>
      <c r="F58" s="7" t="s">
        <v>58</v>
      </c>
      <c r="G58" s="23" t="s">
        <v>59</v>
      </c>
    </row>
    <row r="59" spans="1:7" ht="15" customHeight="1">
      <c r="A59" s="3"/>
      <c r="B59" s="14" t="s">
        <v>56</v>
      </c>
      <c r="C59" s="15" t="s">
        <v>50</v>
      </c>
      <c r="D59" s="16">
        <v>2900000</v>
      </c>
      <c r="E59" s="17">
        <v>0</v>
      </c>
      <c r="F59" s="9">
        <v>0</v>
      </c>
      <c r="G59" s="18">
        <f>D59-E59-F59</f>
        <v>2900000</v>
      </c>
    </row>
    <row r="60" spans="2:7" ht="12.75">
      <c r="B60" s="19" t="s">
        <v>51</v>
      </c>
      <c r="C60" s="20" t="s">
        <v>50</v>
      </c>
      <c r="D60" s="9">
        <v>486661000</v>
      </c>
      <c r="E60" s="9">
        <v>708419</v>
      </c>
      <c r="F60" s="9">
        <f aca="true" t="shared" si="6" ref="F60:F65">D60*0.145/366*31</f>
        <v>5976888.510928961</v>
      </c>
      <c r="G60" s="18">
        <f aca="true" t="shared" si="7" ref="G60:G65">D60-E60-F60</f>
        <v>479975692.489071</v>
      </c>
    </row>
    <row r="61" spans="2:7" ht="12.75">
      <c r="B61" s="19" t="s">
        <v>53</v>
      </c>
      <c r="C61" s="20" t="s">
        <v>50</v>
      </c>
      <c r="D61" s="9">
        <v>8466432</v>
      </c>
      <c r="E61" s="9">
        <v>3702</v>
      </c>
      <c r="F61" s="9">
        <f t="shared" si="6"/>
        <v>103979.81377049179</v>
      </c>
      <c r="G61" s="18">
        <f t="shared" si="7"/>
        <v>8358750.186229508</v>
      </c>
    </row>
    <row r="62" spans="2:7" ht="12.75">
      <c r="B62" s="19" t="s">
        <v>54</v>
      </c>
      <c r="C62" s="20" t="s">
        <v>50</v>
      </c>
      <c r="D62" s="9">
        <v>3142000</v>
      </c>
      <c r="E62" s="9">
        <v>2061</v>
      </c>
      <c r="F62" s="9">
        <f t="shared" si="6"/>
        <v>38588.22404371584</v>
      </c>
      <c r="G62" s="18">
        <f t="shared" si="7"/>
        <v>3101350.7759562843</v>
      </c>
    </row>
    <row r="63" spans="2:7" ht="12.75">
      <c r="B63" s="19" t="s">
        <v>55</v>
      </c>
      <c r="C63" s="20" t="s">
        <v>50</v>
      </c>
      <c r="D63" s="9">
        <v>4027327</v>
      </c>
      <c r="E63" s="9">
        <v>2641</v>
      </c>
      <c r="F63" s="9">
        <f t="shared" si="6"/>
        <v>49461.29744535519</v>
      </c>
      <c r="G63" s="18">
        <f t="shared" si="7"/>
        <v>3975224.702554645</v>
      </c>
    </row>
    <row r="64" spans="2:7" ht="12.75">
      <c r="B64" s="19"/>
      <c r="C64" s="21"/>
      <c r="D64" s="9"/>
      <c r="E64" s="9"/>
      <c r="F64" s="9">
        <f t="shared" si="6"/>
        <v>0</v>
      </c>
      <c r="G64" s="18">
        <f t="shared" si="7"/>
        <v>0</v>
      </c>
    </row>
    <row r="65" spans="2:7" ht="13.5" thickBot="1">
      <c r="B65" s="22" t="s">
        <v>48</v>
      </c>
      <c r="C65" s="24" t="s">
        <v>50</v>
      </c>
      <c r="D65" s="12">
        <f>SUM(D59:D64)</f>
        <v>505196759</v>
      </c>
      <c r="E65" s="12">
        <f>SUM(E59:E64)</f>
        <v>716823</v>
      </c>
      <c r="F65" s="9">
        <f t="shared" si="6"/>
        <v>6204533.9664071025</v>
      </c>
      <c r="G65" s="18">
        <f t="shared" si="7"/>
        <v>498275402.0335929</v>
      </c>
    </row>
  </sheetData>
  <mergeCells count="2">
    <mergeCell ref="A56:H56"/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31">
      <selection activeCell="Q15" sqref="Q15"/>
    </sheetView>
  </sheetViews>
  <sheetFormatPr defaultColWidth="9.140625" defaultRowHeight="12.75"/>
  <cols>
    <col min="1" max="1" width="2.421875" style="0" customWidth="1"/>
    <col min="2" max="2" width="1.7109375" style="0" customWidth="1"/>
    <col min="3" max="3" width="7.140625" style="2" customWidth="1"/>
    <col min="4" max="4" width="9.140625" style="1" customWidth="1"/>
    <col min="5" max="5" width="7.28125" style="1" customWidth="1"/>
    <col min="6" max="6" width="9.57421875" style="1" customWidth="1"/>
    <col min="7" max="7" width="6.8515625" style="0" customWidth="1"/>
    <col min="8" max="8" width="7.421875" style="0" customWidth="1"/>
    <col min="9" max="9" width="7.8515625" style="0" hidden="1" customWidth="1"/>
    <col min="10" max="10" width="7.28125" style="48" customWidth="1"/>
    <col min="11" max="11" width="8.140625" style="0" customWidth="1"/>
    <col min="12" max="12" width="0" style="0" hidden="1" customWidth="1"/>
    <col min="13" max="13" width="6.7109375" style="0" customWidth="1"/>
    <col min="15" max="15" width="0" style="0" hidden="1" customWidth="1"/>
    <col min="16" max="16" width="7.00390625" style="0" customWidth="1"/>
    <col min="17" max="17" width="9.28125" style="0" customWidth="1"/>
    <col min="18" max="18" width="9.28125" style="50" customWidth="1"/>
    <col min="19" max="19" width="1.421875" style="0" customWidth="1"/>
    <col min="20" max="20" width="7.421875" style="0" customWidth="1"/>
    <col min="21" max="21" width="7.28125" style="50" customWidth="1"/>
  </cols>
  <sheetData>
    <row r="1" ht="13.5" thickBot="1"/>
    <row r="2" spans="1:21" ht="34.5" customHeight="1">
      <c r="A2" s="3"/>
      <c r="B2" s="3"/>
      <c r="C2" s="58" t="s">
        <v>43</v>
      </c>
      <c r="D2" s="7" t="s">
        <v>44</v>
      </c>
      <c r="E2" s="67" t="s">
        <v>69</v>
      </c>
      <c r="F2" s="68" t="s">
        <v>70</v>
      </c>
      <c r="G2" s="59" t="s">
        <v>71</v>
      </c>
      <c r="H2" s="69" t="s">
        <v>73</v>
      </c>
      <c r="I2" s="69" t="s">
        <v>72</v>
      </c>
      <c r="J2" s="60" t="s">
        <v>74</v>
      </c>
      <c r="K2" s="61" t="s">
        <v>73</v>
      </c>
      <c r="L2" s="62" t="s">
        <v>75</v>
      </c>
      <c r="M2" s="63" t="s">
        <v>76</v>
      </c>
      <c r="N2" s="64" t="s">
        <v>73</v>
      </c>
      <c r="O2" s="64" t="s">
        <v>77</v>
      </c>
      <c r="P2" s="64" t="s">
        <v>78</v>
      </c>
      <c r="Q2" s="64" t="s">
        <v>73</v>
      </c>
      <c r="R2" s="64" t="s">
        <v>79</v>
      </c>
      <c r="S2" s="65"/>
      <c r="T2" s="64" t="s">
        <v>80</v>
      </c>
      <c r="U2" s="66" t="s">
        <v>81</v>
      </c>
    </row>
    <row r="3" spans="3:21" ht="12.75">
      <c r="C3" s="8" t="s">
        <v>0</v>
      </c>
      <c r="D3" s="9">
        <v>256250</v>
      </c>
      <c r="E3" s="9">
        <v>19492</v>
      </c>
      <c r="F3" s="10">
        <f>D3-E3</f>
        <v>236758</v>
      </c>
      <c r="G3" s="43">
        <v>9162</v>
      </c>
      <c r="H3" s="49">
        <f>E3+G3</f>
        <v>28654</v>
      </c>
      <c r="I3" s="49">
        <f aca="true" t="shared" si="0" ref="I3:I45">D3-E3-G3</f>
        <v>227596</v>
      </c>
      <c r="J3" s="49">
        <v>9264</v>
      </c>
      <c r="K3" s="9">
        <f>E3+G3+J3</f>
        <v>37918</v>
      </c>
      <c r="L3" s="30">
        <f>D3-K3</f>
        <v>218332</v>
      </c>
      <c r="M3" s="51">
        <v>9365</v>
      </c>
      <c r="N3" s="9">
        <f>K3+M3</f>
        <v>47283</v>
      </c>
      <c r="O3" s="9">
        <f>D3-N3</f>
        <v>208967</v>
      </c>
      <c r="P3" s="49">
        <v>9365</v>
      </c>
      <c r="Q3" s="9">
        <f>N3+P3</f>
        <v>56648</v>
      </c>
      <c r="R3" s="75">
        <f>D3-Q3</f>
        <v>199602</v>
      </c>
      <c r="S3" s="52"/>
      <c r="T3" s="49">
        <v>37156</v>
      </c>
      <c r="U3" s="53">
        <v>37156</v>
      </c>
    </row>
    <row r="4" spans="3:21" ht="12.75">
      <c r="C4" s="8" t="s">
        <v>1</v>
      </c>
      <c r="D4" s="9">
        <v>52500</v>
      </c>
      <c r="E4" s="9">
        <v>3994</v>
      </c>
      <c r="F4" s="10">
        <f aca="true" t="shared" si="1" ref="F4:F46">D4-E4</f>
        <v>48506</v>
      </c>
      <c r="G4" s="43">
        <v>1877</v>
      </c>
      <c r="H4" s="49">
        <f aca="true" t="shared" si="2" ref="H4:H46">E4+G4</f>
        <v>5871</v>
      </c>
      <c r="I4" s="49">
        <f t="shared" si="0"/>
        <v>46629</v>
      </c>
      <c r="J4" s="49">
        <v>1898</v>
      </c>
      <c r="K4" s="9">
        <f aca="true" t="shared" si="3" ref="K4:K46">E4+G4+J4</f>
        <v>7769</v>
      </c>
      <c r="L4" s="30">
        <f aca="true" t="shared" si="4" ref="L4:L46">D4-K4</f>
        <v>44731</v>
      </c>
      <c r="M4" s="51">
        <v>1919</v>
      </c>
      <c r="N4" s="9">
        <f aca="true" t="shared" si="5" ref="N4:N45">K4+M4</f>
        <v>9688</v>
      </c>
      <c r="O4" s="9">
        <f aca="true" t="shared" si="6" ref="O4:O45">D4-N4</f>
        <v>42812</v>
      </c>
      <c r="P4" s="49">
        <v>1919</v>
      </c>
      <c r="Q4" s="9">
        <f aca="true" t="shared" si="7" ref="Q4:Q45">N4+P4</f>
        <v>11607</v>
      </c>
      <c r="R4" s="75">
        <f aca="true" t="shared" si="8" ref="R4:R45">D4-Q4</f>
        <v>40893</v>
      </c>
      <c r="S4" s="52"/>
      <c r="T4" s="49">
        <v>7613</v>
      </c>
      <c r="U4" s="53">
        <v>7613</v>
      </c>
    </row>
    <row r="5" spans="3:21" ht="12.75">
      <c r="C5" s="8" t="s">
        <v>2</v>
      </c>
      <c r="D5" s="9">
        <v>302500</v>
      </c>
      <c r="E5" s="9">
        <v>23010</v>
      </c>
      <c r="F5" s="10">
        <f t="shared" si="1"/>
        <v>279490</v>
      </c>
      <c r="G5" s="43">
        <v>10815</v>
      </c>
      <c r="H5" s="49">
        <f t="shared" si="2"/>
        <v>33825</v>
      </c>
      <c r="I5" s="49">
        <f t="shared" si="0"/>
        <v>268675</v>
      </c>
      <c r="J5" s="49">
        <v>10936</v>
      </c>
      <c r="K5" s="9">
        <f t="shared" si="3"/>
        <v>44761</v>
      </c>
      <c r="L5" s="30">
        <f t="shared" si="4"/>
        <v>257739</v>
      </c>
      <c r="M5" s="51">
        <v>11056</v>
      </c>
      <c r="N5" s="9">
        <f t="shared" si="5"/>
        <v>55817</v>
      </c>
      <c r="O5" s="9">
        <f t="shared" si="6"/>
        <v>246683</v>
      </c>
      <c r="P5" s="49">
        <v>11056</v>
      </c>
      <c r="Q5" s="9">
        <f t="shared" si="7"/>
        <v>66873</v>
      </c>
      <c r="R5" s="75">
        <f t="shared" si="8"/>
        <v>235627</v>
      </c>
      <c r="S5" s="52"/>
      <c r="T5" s="49">
        <v>43863</v>
      </c>
      <c r="U5" s="53">
        <v>43863</v>
      </c>
    </row>
    <row r="6" spans="3:21" ht="12.75">
      <c r="C6" s="8" t="s">
        <v>3</v>
      </c>
      <c r="D6" s="9">
        <v>493625</v>
      </c>
      <c r="E6" s="9">
        <v>37547</v>
      </c>
      <c r="F6" s="10">
        <f t="shared" si="1"/>
        <v>456078</v>
      </c>
      <c r="G6" s="43">
        <v>17649</v>
      </c>
      <c r="H6" s="49">
        <f t="shared" si="2"/>
        <v>55196</v>
      </c>
      <c r="I6" s="49">
        <f t="shared" si="0"/>
        <v>438429</v>
      </c>
      <c r="J6" s="49">
        <v>17845</v>
      </c>
      <c r="K6" s="9">
        <f t="shared" si="3"/>
        <v>73041</v>
      </c>
      <c r="L6" s="30">
        <f t="shared" si="4"/>
        <v>420584</v>
      </c>
      <c r="M6" s="51">
        <v>18041</v>
      </c>
      <c r="N6" s="9">
        <f t="shared" si="5"/>
        <v>91082</v>
      </c>
      <c r="O6" s="9">
        <f t="shared" si="6"/>
        <v>402543</v>
      </c>
      <c r="P6" s="49">
        <v>18041</v>
      </c>
      <c r="Q6" s="9">
        <f t="shared" si="7"/>
        <v>109123</v>
      </c>
      <c r="R6" s="75">
        <f t="shared" si="8"/>
        <v>384502</v>
      </c>
      <c r="S6" s="52"/>
      <c r="T6" s="49">
        <v>71576</v>
      </c>
      <c r="U6" s="53">
        <v>71576</v>
      </c>
    </row>
    <row r="7" spans="3:21" ht="12.75">
      <c r="C7" s="8" t="s">
        <v>4</v>
      </c>
      <c r="D7" s="9">
        <v>305875</v>
      </c>
      <c r="E7" s="9">
        <v>23267</v>
      </c>
      <c r="F7" s="10">
        <f t="shared" si="1"/>
        <v>282608</v>
      </c>
      <c r="G7" s="43">
        <v>10936</v>
      </c>
      <c r="H7" s="49">
        <f t="shared" si="2"/>
        <v>34203</v>
      </c>
      <c r="I7" s="49">
        <f t="shared" si="0"/>
        <v>271672</v>
      </c>
      <c r="J7" s="49">
        <v>11058</v>
      </c>
      <c r="K7" s="9">
        <f t="shared" si="3"/>
        <v>45261</v>
      </c>
      <c r="L7" s="30">
        <f t="shared" si="4"/>
        <v>260614</v>
      </c>
      <c r="M7" s="51">
        <v>11179</v>
      </c>
      <c r="N7" s="9">
        <f t="shared" si="5"/>
        <v>56440</v>
      </c>
      <c r="O7" s="9">
        <f t="shared" si="6"/>
        <v>249435</v>
      </c>
      <c r="P7" s="49">
        <v>11179</v>
      </c>
      <c r="Q7" s="9">
        <f t="shared" si="7"/>
        <v>67619</v>
      </c>
      <c r="R7" s="75">
        <f t="shared" si="8"/>
        <v>238256</v>
      </c>
      <c r="S7" s="52"/>
      <c r="T7" s="49">
        <v>44352</v>
      </c>
      <c r="U7" s="53">
        <v>44352</v>
      </c>
    </row>
    <row r="8" spans="3:21" ht="12.75">
      <c r="C8" s="8" t="s">
        <v>5</v>
      </c>
      <c r="D8" s="9">
        <v>111250</v>
      </c>
      <c r="E8" s="9">
        <v>8463</v>
      </c>
      <c r="F8" s="10">
        <f t="shared" si="1"/>
        <v>102787</v>
      </c>
      <c r="G8" s="43">
        <v>3978</v>
      </c>
      <c r="H8" s="49">
        <f t="shared" si="2"/>
        <v>12441</v>
      </c>
      <c r="I8" s="49">
        <f t="shared" si="0"/>
        <v>98809</v>
      </c>
      <c r="J8" s="49">
        <v>4022</v>
      </c>
      <c r="K8" s="9">
        <f t="shared" si="3"/>
        <v>16463</v>
      </c>
      <c r="L8" s="30">
        <f t="shared" si="4"/>
        <v>94787</v>
      </c>
      <c r="M8" s="51">
        <v>4066</v>
      </c>
      <c r="N8" s="9">
        <f t="shared" si="5"/>
        <v>20529</v>
      </c>
      <c r="O8" s="9">
        <f t="shared" si="6"/>
        <v>90721</v>
      </c>
      <c r="P8" s="49">
        <v>4066</v>
      </c>
      <c r="Q8" s="9">
        <f t="shared" si="7"/>
        <v>24595</v>
      </c>
      <c r="R8" s="75">
        <f t="shared" si="8"/>
        <v>86655</v>
      </c>
      <c r="S8" s="52"/>
      <c r="T8" s="49">
        <v>16131</v>
      </c>
      <c r="U8" s="53">
        <v>16131</v>
      </c>
    </row>
    <row r="9" spans="3:21" ht="12.75">
      <c r="C9" s="8" t="s">
        <v>6</v>
      </c>
      <c r="D9" s="9">
        <v>111250</v>
      </c>
      <c r="E9" s="9">
        <v>8463</v>
      </c>
      <c r="F9" s="10">
        <f t="shared" si="1"/>
        <v>102787</v>
      </c>
      <c r="G9" s="43">
        <v>3978</v>
      </c>
      <c r="H9" s="49">
        <f t="shared" si="2"/>
        <v>12441</v>
      </c>
      <c r="I9" s="49">
        <f t="shared" si="0"/>
        <v>98809</v>
      </c>
      <c r="J9" s="49">
        <v>4022</v>
      </c>
      <c r="K9" s="9">
        <f t="shared" si="3"/>
        <v>16463</v>
      </c>
      <c r="L9" s="30">
        <f t="shared" si="4"/>
        <v>94787</v>
      </c>
      <c r="M9" s="51">
        <v>4066</v>
      </c>
      <c r="N9" s="9">
        <f t="shared" si="5"/>
        <v>20529</v>
      </c>
      <c r="O9" s="9">
        <f t="shared" si="6"/>
        <v>90721</v>
      </c>
      <c r="P9" s="49">
        <v>4066</v>
      </c>
      <c r="Q9" s="9">
        <f t="shared" si="7"/>
        <v>24595</v>
      </c>
      <c r="R9" s="75">
        <f t="shared" si="8"/>
        <v>86655</v>
      </c>
      <c r="S9" s="52"/>
      <c r="T9" s="49">
        <v>16131</v>
      </c>
      <c r="U9" s="53">
        <v>16131</v>
      </c>
    </row>
    <row r="10" spans="3:21" ht="12.75">
      <c r="C10" s="8" t="s">
        <v>7</v>
      </c>
      <c r="D10" s="9">
        <v>71650</v>
      </c>
      <c r="E10" s="9">
        <v>5451</v>
      </c>
      <c r="F10" s="10">
        <f t="shared" si="1"/>
        <v>66199</v>
      </c>
      <c r="G10" s="43">
        <v>2562</v>
      </c>
      <c r="H10" s="49">
        <f t="shared" si="2"/>
        <v>8013</v>
      </c>
      <c r="I10" s="49">
        <f t="shared" si="0"/>
        <v>63637</v>
      </c>
      <c r="J10" s="49">
        <v>2590</v>
      </c>
      <c r="K10" s="9">
        <f t="shared" si="3"/>
        <v>10603</v>
      </c>
      <c r="L10" s="30">
        <f t="shared" si="4"/>
        <v>61047</v>
      </c>
      <c r="M10" s="51">
        <v>2619</v>
      </c>
      <c r="N10" s="9">
        <f t="shared" si="5"/>
        <v>13222</v>
      </c>
      <c r="O10" s="9">
        <f t="shared" si="6"/>
        <v>58428</v>
      </c>
      <c r="P10" s="49">
        <v>2619</v>
      </c>
      <c r="Q10" s="9">
        <f t="shared" si="7"/>
        <v>15841</v>
      </c>
      <c r="R10" s="75">
        <f t="shared" si="8"/>
        <v>55809</v>
      </c>
      <c r="S10" s="52"/>
      <c r="T10" s="49">
        <v>10389</v>
      </c>
      <c r="U10" s="53">
        <v>10389</v>
      </c>
    </row>
    <row r="11" spans="3:21" ht="12.75">
      <c r="C11" s="8" t="s">
        <v>8</v>
      </c>
      <c r="D11" s="9">
        <v>96900</v>
      </c>
      <c r="E11" s="9">
        <v>7371</v>
      </c>
      <c r="F11" s="10">
        <f t="shared" si="1"/>
        <v>89529</v>
      </c>
      <c r="G11" s="43">
        <v>3465</v>
      </c>
      <c r="H11" s="49">
        <f t="shared" si="2"/>
        <v>10836</v>
      </c>
      <c r="I11" s="49">
        <f t="shared" si="0"/>
        <v>86064</v>
      </c>
      <c r="J11" s="49">
        <v>3503</v>
      </c>
      <c r="K11" s="9">
        <f t="shared" si="3"/>
        <v>14339</v>
      </c>
      <c r="L11" s="30">
        <f t="shared" si="4"/>
        <v>82561</v>
      </c>
      <c r="M11" s="51">
        <v>3541</v>
      </c>
      <c r="N11" s="9">
        <f t="shared" si="5"/>
        <v>17880</v>
      </c>
      <c r="O11" s="9">
        <f t="shared" si="6"/>
        <v>79020</v>
      </c>
      <c r="P11" s="49">
        <v>3541</v>
      </c>
      <c r="Q11" s="9">
        <f t="shared" si="7"/>
        <v>21421</v>
      </c>
      <c r="R11" s="75">
        <f t="shared" si="8"/>
        <v>75479</v>
      </c>
      <c r="S11" s="52"/>
      <c r="T11" s="49">
        <v>14051</v>
      </c>
      <c r="U11" s="53">
        <v>14051</v>
      </c>
    </row>
    <row r="12" spans="3:21" ht="12.75">
      <c r="C12" s="8" t="s">
        <v>9</v>
      </c>
      <c r="D12" s="9">
        <v>103400</v>
      </c>
      <c r="E12" s="9">
        <v>7866</v>
      </c>
      <c r="F12" s="10">
        <f t="shared" si="1"/>
        <v>95534</v>
      </c>
      <c r="G12" s="43">
        <v>3697</v>
      </c>
      <c r="H12" s="49">
        <f t="shared" si="2"/>
        <v>11563</v>
      </c>
      <c r="I12" s="49">
        <f t="shared" si="0"/>
        <v>91837</v>
      </c>
      <c r="J12" s="49">
        <v>3738</v>
      </c>
      <c r="K12" s="9">
        <f t="shared" si="3"/>
        <v>15301</v>
      </c>
      <c r="L12" s="30">
        <f t="shared" si="4"/>
        <v>88099</v>
      </c>
      <c r="M12" s="51">
        <v>3779</v>
      </c>
      <c r="N12" s="9">
        <f t="shared" si="5"/>
        <v>19080</v>
      </c>
      <c r="O12" s="9">
        <f t="shared" si="6"/>
        <v>84320</v>
      </c>
      <c r="P12" s="49">
        <v>3779</v>
      </c>
      <c r="Q12" s="9">
        <f t="shared" si="7"/>
        <v>22859</v>
      </c>
      <c r="R12" s="75">
        <f t="shared" si="8"/>
        <v>80541</v>
      </c>
      <c r="S12" s="52"/>
      <c r="T12" s="49">
        <v>14993</v>
      </c>
      <c r="U12" s="53">
        <v>14993</v>
      </c>
    </row>
    <row r="13" spans="3:21" ht="12.75">
      <c r="C13" s="8" t="s">
        <v>10</v>
      </c>
      <c r="D13" s="9">
        <v>224150</v>
      </c>
      <c r="E13" s="9">
        <v>17050</v>
      </c>
      <c r="F13" s="10">
        <f t="shared" si="1"/>
        <v>207100</v>
      </c>
      <c r="G13" s="43">
        <v>8014</v>
      </c>
      <c r="H13" s="49">
        <f t="shared" si="2"/>
        <v>25064</v>
      </c>
      <c r="I13" s="49">
        <f t="shared" si="0"/>
        <v>199086</v>
      </c>
      <c r="J13" s="49">
        <v>8103</v>
      </c>
      <c r="K13" s="9">
        <f t="shared" si="3"/>
        <v>33167</v>
      </c>
      <c r="L13" s="30">
        <f t="shared" si="4"/>
        <v>190983</v>
      </c>
      <c r="M13" s="51">
        <v>8192</v>
      </c>
      <c r="N13" s="9">
        <f t="shared" si="5"/>
        <v>41359</v>
      </c>
      <c r="O13" s="9">
        <f t="shared" si="6"/>
        <v>182791</v>
      </c>
      <c r="P13" s="49">
        <v>8192</v>
      </c>
      <c r="Q13" s="9">
        <f t="shared" si="7"/>
        <v>49551</v>
      </c>
      <c r="R13" s="75">
        <f t="shared" si="8"/>
        <v>174599</v>
      </c>
      <c r="S13" s="52"/>
      <c r="T13" s="49">
        <v>32502</v>
      </c>
      <c r="U13" s="53">
        <v>32502</v>
      </c>
    </row>
    <row r="14" spans="3:21" ht="12.75">
      <c r="C14" s="8" t="s">
        <v>11</v>
      </c>
      <c r="D14" s="9">
        <v>165400</v>
      </c>
      <c r="E14" s="9">
        <v>12581</v>
      </c>
      <c r="F14" s="10">
        <f t="shared" si="1"/>
        <v>152819</v>
      </c>
      <c r="G14" s="43">
        <v>5914</v>
      </c>
      <c r="H14" s="49">
        <f t="shared" si="2"/>
        <v>18495</v>
      </c>
      <c r="I14" s="49">
        <f t="shared" si="0"/>
        <v>146905</v>
      </c>
      <c r="J14" s="49">
        <v>5979</v>
      </c>
      <c r="K14" s="9">
        <f t="shared" si="3"/>
        <v>24474</v>
      </c>
      <c r="L14" s="30">
        <f t="shared" si="4"/>
        <v>140926</v>
      </c>
      <c r="M14" s="51">
        <v>6045</v>
      </c>
      <c r="N14" s="9">
        <f t="shared" si="5"/>
        <v>30519</v>
      </c>
      <c r="O14" s="9">
        <f t="shared" si="6"/>
        <v>134881</v>
      </c>
      <c r="P14" s="49">
        <v>6045</v>
      </c>
      <c r="Q14" s="9">
        <f t="shared" si="7"/>
        <v>36564</v>
      </c>
      <c r="R14" s="75">
        <f t="shared" si="8"/>
        <v>128836</v>
      </c>
      <c r="S14" s="52"/>
      <c r="T14" s="49">
        <v>23983</v>
      </c>
      <c r="U14" s="53">
        <v>23983</v>
      </c>
    </row>
    <row r="15" spans="3:21" ht="12.75">
      <c r="C15" s="8" t="s">
        <v>12</v>
      </c>
      <c r="D15" s="9">
        <v>52500</v>
      </c>
      <c r="E15" s="9">
        <v>3994</v>
      </c>
      <c r="F15" s="10">
        <f t="shared" si="1"/>
        <v>48506</v>
      </c>
      <c r="G15" s="43">
        <v>1877</v>
      </c>
      <c r="H15" s="49">
        <f t="shared" si="2"/>
        <v>5871</v>
      </c>
      <c r="I15" s="49">
        <f t="shared" si="0"/>
        <v>46629</v>
      </c>
      <c r="J15" s="49">
        <v>1898</v>
      </c>
      <c r="K15" s="9">
        <f t="shared" si="3"/>
        <v>7769</v>
      </c>
      <c r="L15" s="30">
        <f t="shared" si="4"/>
        <v>44731</v>
      </c>
      <c r="M15" s="51">
        <v>1919</v>
      </c>
      <c r="N15" s="9">
        <f t="shared" si="5"/>
        <v>9688</v>
      </c>
      <c r="O15" s="9">
        <f t="shared" si="6"/>
        <v>42812</v>
      </c>
      <c r="P15" s="49">
        <v>1919</v>
      </c>
      <c r="Q15" s="9">
        <f t="shared" si="7"/>
        <v>11607</v>
      </c>
      <c r="R15" s="75">
        <f t="shared" si="8"/>
        <v>40893</v>
      </c>
      <c r="S15" s="52"/>
      <c r="T15" s="49">
        <v>7613</v>
      </c>
      <c r="U15" s="53">
        <v>7613</v>
      </c>
    </row>
    <row r="16" spans="3:21" ht="12.75">
      <c r="C16" s="8" t="s">
        <v>13</v>
      </c>
      <c r="D16" s="9">
        <v>146450</v>
      </c>
      <c r="E16" s="9">
        <v>11140</v>
      </c>
      <c r="F16" s="10">
        <f t="shared" si="1"/>
        <v>135310</v>
      </c>
      <c r="G16" s="43">
        <v>5236</v>
      </c>
      <c r="H16" s="49">
        <f t="shared" si="2"/>
        <v>16376</v>
      </c>
      <c r="I16" s="49">
        <f t="shared" si="0"/>
        <v>130074</v>
      </c>
      <c r="J16" s="49">
        <v>5294</v>
      </c>
      <c r="K16" s="9">
        <f t="shared" si="3"/>
        <v>21670</v>
      </c>
      <c r="L16" s="30">
        <f t="shared" si="4"/>
        <v>124780</v>
      </c>
      <c r="M16" s="51">
        <v>5352</v>
      </c>
      <c r="N16" s="9">
        <f t="shared" si="5"/>
        <v>27022</v>
      </c>
      <c r="O16" s="9">
        <f t="shared" si="6"/>
        <v>119428</v>
      </c>
      <c r="P16" s="49">
        <v>5352</v>
      </c>
      <c r="Q16" s="9">
        <f t="shared" si="7"/>
        <v>32374</v>
      </c>
      <c r="R16" s="75">
        <f t="shared" si="8"/>
        <v>114076</v>
      </c>
      <c r="S16" s="52"/>
      <c r="T16" s="49">
        <v>21235</v>
      </c>
      <c r="U16" s="53">
        <v>21235</v>
      </c>
    </row>
    <row r="17" spans="3:21" ht="12.75">
      <c r="C17" s="8" t="s">
        <v>14</v>
      </c>
      <c r="D17" s="9">
        <v>111250</v>
      </c>
      <c r="E17" s="9">
        <v>8463</v>
      </c>
      <c r="F17" s="10">
        <f t="shared" si="1"/>
        <v>102787</v>
      </c>
      <c r="G17" s="43">
        <v>3978</v>
      </c>
      <c r="H17" s="49">
        <f t="shared" si="2"/>
        <v>12441</v>
      </c>
      <c r="I17" s="49">
        <f t="shared" si="0"/>
        <v>98809</v>
      </c>
      <c r="J17" s="49">
        <v>4022</v>
      </c>
      <c r="K17" s="9">
        <f t="shared" si="3"/>
        <v>16463</v>
      </c>
      <c r="L17" s="30">
        <f t="shared" si="4"/>
        <v>94787</v>
      </c>
      <c r="M17" s="51">
        <v>4066</v>
      </c>
      <c r="N17" s="9">
        <f t="shared" si="5"/>
        <v>20529</v>
      </c>
      <c r="O17" s="9">
        <f t="shared" si="6"/>
        <v>90721</v>
      </c>
      <c r="P17" s="49">
        <v>4066</v>
      </c>
      <c r="Q17" s="9">
        <f t="shared" si="7"/>
        <v>24595</v>
      </c>
      <c r="R17" s="75">
        <f t="shared" si="8"/>
        <v>86655</v>
      </c>
      <c r="S17" s="52"/>
      <c r="T17" s="49">
        <v>16131</v>
      </c>
      <c r="U17" s="53">
        <v>16131</v>
      </c>
    </row>
    <row r="18" spans="3:21" ht="12.75">
      <c r="C18" s="8" t="s">
        <v>15</v>
      </c>
      <c r="D18" s="9">
        <v>107600</v>
      </c>
      <c r="E18" s="9">
        <v>8184</v>
      </c>
      <c r="F18" s="10">
        <f t="shared" si="1"/>
        <v>99416</v>
      </c>
      <c r="G18" s="43">
        <v>3847</v>
      </c>
      <c r="H18" s="49">
        <f t="shared" si="2"/>
        <v>12031</v>
      </c>
      <c r="I18" s="49">
        <f t="shared" si="0"/>
        <v>95569</v>
      </c>
      <c r="J18" s="49">
        <v>3890</v>
      </c>
      <c r="K18" s="9">
        <f t="shared" si="3"/>
        <v>15921</v>
      </c>
      <c r="L18" s="30">
        <f t="shared" si="4"/>
        <v>91679</v>
      </c>
      <c r="M18" s="51">
        <v>3933</v>
      </c>
      <c r="N18" s="9">
        <f t="shared" si="5"/>
        <v>19854</v>
      </c>
      <c r="O18" s="9">
        <f t="shared" si="6"/>
        <v>87746</v>
      </c>
      <c r="P18" s="49">
        <v>3933</v>
      </c>
      <c r="Q18" s="9">
        <f t="shared" si="7"/>
        <v>23787</v>
      </c>
      <c r="R18" s="75">
        <f t="shared" si="8"/>
        <v>83813</v>
      </c>
      <c r="S18" s="52"/>
      <c r="T18" s="49">
        <v>15602</v>
      </c>
      <c r="U18" s="53">
        <v>15602</v>
      </c>
    </row>
    <row r="19" spans="3:21" ht="12.75">
      <c r="C19" s="8" t="s">
        <v>16</v>
      </c>
      <c r="D19" s="9">
        <v>100213</v>
      </c>
      <c r="E19" s="9">
        <v>7624</v>
      </c>
      <c r="F19" s="10">
        <f t="shared" si="1"/>
        <v>92589</v>
      </c>
      <c r="G19" s="43">
        <v>3583</v>
      </c>
      <c r="H19" s="49">
        <f t="shared" si="2"/>
        <v>11207</v>
      </c>
      <c r="I19" s="49">
        <f t="shared" si="0"/>
        <v>89006</v>
      </c>
      <c r="J19" s="49">
        <v>3623</v>
      </c>
      <c r="K19" s="9">
        <f t="shared" si="3"/>
        <v>14830</v>
      </c>
      <c r="L19" s="30">
        <f t="shared" si="4"/>
        <v>85383</v>
      </c>
      <c r="M19" s="51">
        <v>3663</v>
      </c>
      <c r="N19" s="9">
        <f t="shared" si="5"/>
        <v>18493</v>
      </c>
      <c r="O19" s="9">
        <f t="shared" si="6"/>
        <v>81720</v>
      </c>
      <c r="P19" s="49">
        <v>3663</v>
      </c>
      <c r="Q19" s="9">
        <f t="shared" si="7"/>
        <v>22156</v>
      </c>
      <c r="R19" s="75">
        <f t="shared" si="8"/>
        <v>78057</v>
      </c>
      <c r="S19" s="52"/>
      <c r="T19" s="49">
        <v>14531</v>
      </c>
      <c r="U19" s="53">
        <v>14531</v>
      </c>
    </row>
    <row r="20" spans="3:21" ht="12.75">
      <c r="C20" s="8" t="s">
        <v>17</v>
      </c>
      <c r="D20" s="9">
        <v>79200</v>
      </c>
      <c r="E20" s="9">
        <v>6025</v>
      </c>
      <c r="F20" s="10">
        <f t="shared" si="1"/>
        <v>73175</v>
      </c>
      <c r="G20" s="43">
        <v>2832</v>
      </c>
      <c r="H20" s="49">
        <f t="shared" si="2"/>
        <v>8857</v>
      </c>
      <c r="I20" s="49">
        <f t="shared" si="0"/>
        <v>70343</v>
      </c>
      <c r="J20" s="49">
        <v>2863</v>
      </c>
      <c r="K20" s="9">
        <f t="shared" si="3"/>
        <v>11720</v>
      </c>
      <c r="L20" s="30">
        <f t="shared" si="4"/>
        <v>67480</v>
      </c>
      <c r="M20" s="51">
        <v>2895</v>
      </c>
      <c r="N20" s="9">
        <f t="shared" si="5"/>
        <v>14615</v>
      </c>
      <c r="O20" s="9">
        <f t="shared" si="6"/>
        <v>64585</v>
      </c>
      <c r="P20" s="49">
        <v>2895</v>
      </c>
      <c r="Q20" s="9">
        <f t="shared" si="7"/>
        <v>17510</v>
      </c>
      <c r="R20" s="75">
        <f t="shared" si="8"/>
        <v>61690</v>
      </c>
      <c r="S20" s="52"/>
      <c r="T20" s="49">
        <v>11484</v>
      </c>
      <c r="U20" s="53">
        <v>11484</v>
      </c>
    </row>
    <row r="21" spans="3:21" ht="12.75">
      <c r="C21" s="8" t="s">
        <v>18</v>
      </c>
      <c r="D21" s="9">
        <v>86625</v>
      </c>
      <c r="E21" s="9">
        <v>6589</v>
      </c>
      <c r="F21" s="10">
        <f t="shared" si="1"/>
        <v>80036</v>
      </c>
      <c r="G21" s="43">
        <v>3097</v>
      </c>
      <c r="H21" s="49">
        <f t="shared" si="2"/>
        <v>9686</v>
      </c>
      <c r="I21" s="49">
        <f t="shared" si="0"/>
        <v>76939</v>
      </c>
      <c r="J21" s="49">
        <v>3132</v>
      </c>
      <c r="K21" s="9">
        <f t="shared" si="3"/>
        <v>12818</v>
      </c>
      <c r="L21" s="30">
        <f t="shared" si="4"/>
        <v>73807</v>
      </c>
      <c r="M21" s="51">
        <v>3166</v>
      </c>
      <c r="N21" s="9">
        <f t="shared" si="5"/>
        <v>15984</v>
      </c>
      <c r="O21" s="9">
        <f t="shared" si="6"/>
        <v>70641</v>
      </c>
      <c r="P21" s="49">
        <v>3166</v>
      </c>
      <c r="Q21" s="9">
        <f t="shared" si="7"/>
        <v>19150</v>
      </c>
      <c r="R21" s="75">
        <f t="shared" si="8"/>
        <v>67475</v>
      </c>
      <c r="S21" s="52"/>
      <c r="T21" s="49">
        <v>12561</v>
      </c>
      <c r="U21" s="53">
        <v>12561</v>
      </c>
    </row>
    <row r="22" spans="3:21" ht="12.75">
      <c r="C22" s="8" t="s">
        <v>19</v>
      </c>
      <c r="D22" s="9">
        <v>70000</v>
      </c>
      <c r="E22" s="9">
        <v>5325</v>
      </c>
      <c r="F22" s="10">
        <f t="shared" si="1"/>
        <v>64675</v>
      </c>
      <c r="G22" s="43">
        <v>2503</v>
      </c>
      <c r="H22" s="49">
        <f t="shared" si="2"/>
        <v>7828</v>
      </c>
      <c r="I22" s="49">
        <f t="shared" si="0"/>
        <v>62172</v>
      </c>
      <c r="J22" s="49">
        <v>2531</v>
      </c>
      <c r="K22" s="9">
        <f t="shared" si="3"/>
        <v>10359</v>
      </c>
      <c r="L22" s="30">
        <f t="shared" si="4"/>
        <v>59641</v>
      </c>
      <c r="M22" s="51">
        <v>2558</v>
      </c>
      <c r="N22" s="9">
        <f t="shared" si="5"/>
        <v>12917</v>
      </c>
      <c r="O22" s="9">
        <f t="shared" si="6"/>
        <v>57083</v>
      </c>
      <c r="P22" s="49">
        <v>2558</v>
      </c>
      <c r="Q22" s="9">
        <f t="shared" si="7"/>
        <v>15475</v>
      </c>
      <c r="R22" s="75">
        <f t="shared" si="8"/>
        <v>54525</v>
      </c>
      <c r="S22" s="52"/>
      <c r="T22" s="49">
        <v>10150</v>
      </c>
      <c r="U22" s="53">
        <v>10150</v>
      </c>
    </row>
    <row r="23" spans="3:21" ht="12.75">
      <c r="C23" s="8" t="s">
        <v>20</v>
      </c>
      <c r="D23" s="9">
        <v>107600</v>
      </c>
      <c r="E23" s="9">
        <v>8184</v>
      </c>
      <c r="F23" s="10">
        <f t="shared" si="1"/>
        <v>99416</v>
      </c>
      <c r="G23" s="43">
        <v>3847</v>
      </c>
      <c r="H23" s="49">
        <f t="shared" si="2"/>
        <v>12031</v>
      </c>
      <c r="I23" s="49">
        <f t="shared" si="0"/>
        <v>95569</v>
      </c>
      <c r="J23" s="49">
        <v>3890</v>
      </c>
      <c r="K23" s="9">
        <f t="shared" si="3"/>
        <v>15921</v>
      </c>
      <c r="L23" s="30">
        <f t="shared" si="4"/>
        <v>91679</v>
      </c>
      <c r="M23" s="51">
        <v>3933</v>
      </c>
      <c r="N23" s="9">
        <f t="shared" si="5"/>
        <v>19854</v>
      </c>
      <c r="O23" s="9">
        <f t="shared" si="6"/>
        <v>87746</v>
      </c>
      <c r="P23" s="49">
        <v>3933</v>
      </c>
      <c r="Q23" s="9">
        <f t="shared" si="7"/>
        <v>23787</v>
      </c>
      <c r="R23" s="75">
        <f t="shared" si="8"/>
        <v>83813</v>
      </c>
      <c r="S23" s="52"/>
      <c r="T23" s="49">
        <v>15602</v>
      </c>
      <c r="U23" s="53">
        <v>15602</v>
      </c>
    </row>
    <row r="24" spans="3:21" ht="12.75">
      <c r="C24" s="8" t="s">
        <v>21</v>
      </c>
      <c r="D24" s="9">
        <v>121375</v>
      </c>
      <c r="E24" s="9">
        <v>9233</v>
      </c>
      <c r="F24" s="10">
        <f t="shared" si="1"/>
        <v>112142</v>
      </c>
      <c r="G24" s="43">
        <v>4340</v>
      </c>
      <c r="H24" s="49">
        <f t="shared" si="2"/>
        <v>13573</v>
      </c>
      <c r="I24" s="49">
        <f t="shared" si="0"/>
        <v>107802</v>
      </c>
      <c r="J24" s="49">
        <v>4388</v>
      </c>
      <c r="K24" s="9">
        <f t="shared" si="3"/>
        <v>17961</v>
      </c>
      <c r="L24" s="30">
        <f t="shared" si="4"/>
        <v>103414</v>
      </c>
      <c r="M24" s="51">
        <v>4436</v>
      </c>
      <c r="N24" s="9">
        <f t="shared" si="5"/>
        <v>22397</v>
      </c>
      <c r="O24" s="9">
        <f t="shared" si="6"/>
        <v>98978</v>
      </c>
      <c r="P24" s="49">
        <v>4436</v>
      </c>
      <c r="Q24" s="9">
        <f t="shared" si="7"/>
        <v>26833</v>
      </c>
      <c r="R24" s="75">
        <f t="shared" si="8"/>
        <v>94542</v>
      </c>
      <c r="S24" s="52"/>
      <c r="T24" s="49">
        <v>17599</v>
      </c>
      <c r="U24" s="53">
        <v>17599</v>
      </c>
    </row>
    <row r="25" spans="3:21" ht="12.75">
      <c r="C25" s="8" t="s">
        <v>22</v>
      </c>
      <c r="D25" s="9">
        <v>186563</v>
      </c>
      <c r="E25" s="9">
        <v>14191</v>
      </c>
      <c r="F25" s="10">
        <f t="shared" si="1"/>
        <v>172372</v>
      </c>
      <c r="G25" s="43">
        <v>6670</v>
      </c>
      <c r="H25" s="49">
        <f t="shared" si="2"/>
        <v>20861</v>
      </c>
      <c r="I25" s="49">
        <f t="shared" si="0"/>
        <v>165702</v>
      </c>
      <c r="J25" s="49">
        <v>6744</v>
      </c>
      <c r="K25" s="9">
        <f t="shared" si="3"/>
        <v>27605</v>
      </c>
      <c r="L25" s="30">
        <f t="shared" si="4"/>
        <v>158958</v>
      </c>
      <c r="M25" s="51">
        <v>6819</v>
      </c>
      <c r="N25" s="9">
        <f t="shared" si="5"/>
        <v>34424</v>
      </c>
      <c r="O25" s="9">
        <f t="shared" si="6"/>
        <v>152139</v>
      </c>
      <c r="P25" s="49">
        <v>6819</v>
      </c>
      <c r="Q25" s="9">
        <f t="shared" si="7"/>
        <v>41243</v>
      </c>
      <c r="R25" s="75">
        <f t="shared" si="8"/>
        <v>145320</v>
      </c>
      <c r="S25" s="52"/>
      <c r="T25" s="49">
        <v>27052</v>
      </c>
      <c r="U25" s="53">
        <v>27052</v>
      </c>
    </row>
    <row r="26" spans="3:21" ht="12.75">
      <c r="C26" s="8" t="s">
        <v>23</v>
      </c>
      <c r="D26" s="9">
        <v>111438</v>
      </c>
      <c r="E26" s="9">
        <v>8477</v>
      </c>
      <c r="F26" s="10">
        <f t="shared" si="1"/>
        <v>102961</v>
      </c>
      <c r="G26" s="43">
        <v>3984</v>
      </c>
      <c r="H26" s="49">
        <f t="shared" si="2"/>
        <v>12461</v>
      </c>
      <c r="I26" s="49">
        <f t="shared" si="0"/>
        <v>98977</v>
      </c>
      <c r="J26" s="49">
        <v>4029</v>
      </c>
      <c r="K26" s="9">
        <f t="shared" si="3"/>
        <v>16490</v>
      </c>
      <c r="L26" s="30">
        <f t="shared" si="4"/>
        <v>94948</v>
      </c>
      <c r="M26" s="51">
        <v>4073</v>
      </c>
      <c r="N26" s="9">
        <f t="shared" si="5"/>
        <v>20563</v>
      </c>
      <c r="O26" s="9">
        <f t="shared" si="6"/>
        <v>90875</v>
      </c>
      <c r="P26" s="49">
        <v>4073</v>
      </c>
      <c r="Q26" s="9">
        <f t="shared" si="7"/>
        <v>24636</v>
      </c>
      <c r="R26" s="75">
        <f t="shared" si="8"/>
        <v>86802</v>
      </c>
      <c r="S26" s="52"/>
      <c r="T26" s="49">
        <v>16159</v>
      </c>
      <c r="U26" s="53">
        <v>16159</v>
      </c>
    </row>
    <row r="27" spans="3:21" ht="12.75">
      <c r="C27" s="8" t="s">
        <v>24</v>
      </c>
      <c r="D27" s="9">
        <v>121375</v>
      </c>
      <c r="E27" s="9">
        <v>9233</v>
      </c>
      <c r="F27" s="10">
        <f t="shared" si="1"/>
        <v>112142</v>
      </c>
      <c r="G27" s="43">
        <v>4340</v>
      </c>
      <c r="H27" s="49">
        <f t="shared" si="2"/>
        <v>13573</v>
      </c>
      <c r="I27" s="49">
        <f t="shared" si="0"/>
        <v>107802</v>
      </c>
      <c r="J27" s="49">
        <v>4388</v>
      </c>
      <c r="K27" s="9">
        <f t="shared" si="3"/>
        <v>17961</v>
      </c>
      <c r="L27" s="30">
        <f t="shared" si="4"/>
        <v>103414</v>
      </c>
      <c r="M27" s="51">
        <v>4436</v>
      </c>
      <c r="N27" s="9">
        <f t="shared" si="5"/>
        <v>22397</v>
      </c>
      <c r="O27" s="9">
        <f t="shared" si="6"/>
        <v>98978</v>
      </c>
      <c r="P27" s="49">
        <v>4436</v>
      </c>
      <c r="Q27" s="9">
        <f t="shared" si="7"/>
        <v>26833</v>
      </c>
      <c r="R27" s="75">
        <f t="shared" si="8"/>
        <v>94542</v>
      </c>
      <c r="S27" s="52"/>
      <c r="T27" s="49">
        <v>17599</v>
      </c>
      <c r="U27" s="53">
        <v>17599</v>
      </c>
    </row>
    <row r="28" spans="3:21" ht="12.75">
      <c r="C28" s="8" t="s">
        <v>25</v>
      </c>
      <c r="D28" s="9">
        <v>121375</v>
      </c>
      <c r="E28" s="9">
        <v>9233</v>
      </c>
      <c r="F28" s="10">
        <f t="shared" si="1"/>
        <v>112142</v>
      </c>
      <c r="G28" s="43">
        <v>4340</v>
      </c>
      <c r="H28" s="49">
        <f t="shared" si="2"/>
        <v>13573</v>
      </c>
      <c r="I28" s="49">
        <f t="shared" si="0"/>
        <v>107802</v>
      </c>
      <c r="J28" s="49">
        <v>4388</v>
      </c>
      <c r="K28" s="9">
        <f t="shared" si="3"/>
        <v>17961</v>
      </c>
      <c r="L28" s="30">
        <f t="shared" si="4"/>
        <v>103414</v>
      </c>
      <c r="M28" s="51">
        <v>4436</v>
      </c>
      <c r="N28" s="9">
        <f t="shared" si="5"/>
        <v>22397</v>
      </c>
      <c r="O28" s="9">
        <f t="shared" si="6"/>
        <v>98978</v>
      </c>
      <c r="P28" s="49">
        <v>4436</v>
      </c>
      <c r="Q28" s="9">
        <f t="shared" si="7"/>
        <v>26833</v>
      </c>
      <c r="R28" s="75">
        <f t="shared" si="8"/>
        <v>94542</v>
      </c>
      <c r="S28" s="52"/>
      <c r="T28" s="49">
        <v>17599</v>
      </c>
      <c r="U28" s="53">
        <v>17599</v>
      </c>
    </row>
    <row r="29" spans="3:21" ht="12.75">
      <c r="C29" s="8" t="s">
        <v>26</v>
      </c>
      <c r="D29" s="9">
        <v>118250</v>
      </c>
      <c r="E29" s="9">
        <v>8995</v>
      </c>
      <c r="F29" s="10">
        <f t="shared" si="1"/>
        <v>109255</v>
      </c>
      <c r="G29" s="43">
        <v>4228</v>
      </c>
      <c r="H29" s="49">
        <f t="shared" si="2"/>
        <v>13223</v>
      </c>
      <c r="I29" s="49">
        <f t="shared" si="0"/>
        <v>105027</v>
      </c>
      <c r="J29" s="49">
        <v>4275</v>
      </c>
      <c r="K29" s="9">
        <f t="shared" si="3"/>
        <v>17498</v>
      </c>
      <c r="L29" s="30">
        <f t="shared" si="4"/>
        <v>100752</v>
      </c>
      <c r="M29" s="51">
        <v>4322</v>
      </c>
      <c r="N29" s="9">
        <f t="shared" si="5"/>
        <v>21820</v>
      </c>
      <c r="O29" s="9">
        <f t="shared" si="6"/>
        <v>96430</v>
      </c>
      <c r="P29" s="49">
        <v>4322</v>
      </c>
      <c r="Q29" s="9">
        <f t="shared" si="7"/>
        <v>26142</v>
      </c>
      <c r="R29" s="75">
        <f t="shared" si="8"/>
        <v>92108</v>
      </c>
      <c r="S29" s="52"/>
      <c r="T29" s="49">
        <v>17146</v>
      </c>
      <c r="U29" s="53">
        <v>17146</v>
      </c>
    </row>
    <row r="30" spans="3:21" ht="11.25" customHeight="1">
      <c r="C30" s="8" t="s">
        <v>27</v>
      </c>
      <c r="D30" s="9">
        <v>118250</v>
      </c>
      <c r="E30" s="9">
        <v>8995</v>
      </c>
      <c r="F30" s="10">
        <f t="shared" si="1"/>
        <v>109255</v>
      </c>
      <c r="G30" s="43">
        <v>4228</v>
      </c>
      <c r="H30" s="49">
        <f t="shared" si="2"/>
        <v>13223</v>
      </c>
      <c r="I30" s="49">
        <f t="shared" si="0"/>
        <v>105027</v>
      </c>
      <c r="J30" s="49">
        <v>4275</v>
      </c>
      <c r="K30" s="9">
        <f t="shared" si="3"/>
        <v>17498</v>
      </c>
      <c r="L30" s="30">
        <f t="shared" si="4"/>
        <v>100752</v>
      </c>
      <c r="M30" s="51">
        <v>4322</v>
      </c>
      <c r="N30" s="9">
        <f t="shared" si="5"/>
        <v>21820</v>
      </c>
      <c r="O30" s="9">
        <f t="shared" si="6"/>
        <v>96430</v>
      </c>
      <c r="P30" s="49">
        <v>4322</v>
      </c>
      <c r="Q30" s="9">
        <f t="shared" si="7"/>
        <v>26142</v>
      </c>
      <c r="R30" s="75">
        <f t="shared" si="8"/>
        <v>92108</v>
      </c>
      <c r="S30" s="52"/>
      <c r="T30" s="49">
        <v>17146</v>
      </c>
      <c r="U30" s="53">
        <v>17146</v>
      </c>
    </row>
    <row r="31" spans="3:21" ht="12.75">
      <c r="C31" s="8" t="s">
        <v>28</v>
      </c>
      <c r="D31" s="9">
        <v>118250</v>
      </c>
      <c r="E31" s="9">
        <v>8995</v>
      </c>
      <c r="F31" s="10">
        <f t="shared" si="1"/>
        <v>109255</v>
      </c>
      <c r="G31" s="43">
        <v>4228</v>
      </c>
      <c r="H31" s="49">
        <f t="shared" si="2"/>
        <v>13223</v>
      </c>
      <c r="I31" s="49">
        <f t="shared" si="0"/>
        <v>105027</v>
      </c>
      <c r="J31" s="49">
        <v>4275</v>
      </c>
      <c r="K31" s="9">
        <f t="shared" si="3"/>
        <v>17498</v>
      </c>
      <c r="L31" s="30">
        <f t="shared" si="4"/>
        <v>100752</v>
      </c>
      <c r="M31" s="51">
        <v>4322</v>
      </c>
      <c r="N31" s="9">
        <f t="shared" si="5"/>
        <v>21820</v>
      </c>
      <c r="O31" s="9">
        <f t="shared" si="6"/>
        <v>96430</v>
      </c>
      <c r="P31" s="49">
        <v>4322</v>
      </c>
      <c r="Q31" s="9">
        <f t="shared" si="7"/>
        <v>26142</v>
      </c>
      <c r="R31" s="75">
        <f t="shared" si="8"/>
        <v>92108</v>
      </c>
      <c r="S31" s="52"/>
      <c r="T31" s="49">
        <v>17146</v>
      </c>
      <c r="U31" s="53">
        <v>17146</v>
      </c>
    </row>
    <row r="32" spans="3:21" ht="12.75">
      <c r="C32" s="8" t="s">
        <v>29</v>
      </c>
      <c r="D32" s="9">
        <v>118250</v>
      </c>
      <c r="E32" s="9">
        <v>8995</v>
      </c>
      <c r="F32" s="10">
        <f t="shared" si="1"/>
        <v>109255</v>
      </c>
      <c r="G32" s="43">
        <v>4228</v>
      </c>
      <c r="H32" s="49">
        <f t="shared" si="2"/>
        <v>13223</v>
      </c>
      <c r="I32" s="49">
        <f t="shared" si="0"/>
        <v>105027</v>
      </c>
      <c r="J32" s="49">
        <v>4275</v>
      </c>
      <c r="K32" s="9">
        <f t="shared" si="3"/>
        <v>17498</v>
      </c>
      <c r="L32" s="30">
        <f t="shared" si="4"/>
        <v>100752</v>
      </c>
      <c r="M32" s="51">
        <v>4322</v>
      </c>
      <c r="N32" s="9">
        <f t="shared" si="5"/>
        <v>21820</v>
      </c>
      <c r="O32" s="9">
        <f t="shared" si="6"/>
        <v>96430</v>
      </c>
      <c r="P32" s="49">
        <v>4322</v>
      </c>
      <c r="Q32" s="9">
        <f t="shared" si="7"/>
        <v>26142</v>
      </c>
      <c r="R32" s="75">
        <f t="shared" si="8"/>
        <v>92108</v>
      </c>
      <c r="S32" s="52"/>
      <c r="T32" s="49">
        <v>17146</v>
      </c>
      <c r="U32" s="53">
        <v>17146</v>
      </c>
    </row>
    <row r="33" spans="3:21" ht="12.75">
      <c r="C33" s="8" t="s">
        <v>30</v>
      </c>
      <c r="D33" s="9">
        <v>89825</v>
      </c>
      <c r="E33" s="9">
        <v>6833</v>
      </c>
      <c r="F33" s="10">
        <f t="shared" si="1"/>
        <v>82992</v>
      </c>
      <c r="G33" s="43">
        <v>3212</v>
      </c>
      <c r="H33" s="49">
        <f t="shared" si="2"/>
        <v>10045</v>
      </c>
      <c r="I33" s="49">
        <f t="shared" si="0"/>
        <v>79780</v>
      </c>
      <c r="J33" s="49">
        <v>3247</v>
      </c>
      <c r="K33" s="9">
        <f t="shared" si="3"/>
        <v>13292</v>
      </c>
      <c r="L33" s="30">
        <f t="shared" si="4"/>
        <v>76533</v>
      </c>
      <c r="M33" s="51">
        <v>3283</v>
      </c>
      <c r="N33" s="9">
        <f t="shared" si="5"/>
        <v>16575</v>
      </c>
      <c r="O33" s="9">
        <f t="shared" si="6"/>
        <v>73250</v>
      </c>
      <c r="P33" s="49">
        <v>3283</v>
      </c>
      <c r="Q33" s="9">
        <f t="shared" si="7"/>
        <v>19858</v>
      </c>
      <c r="R33" s="75">
        <f t="shared" si="8"/>
        <v>69967</v>
      </c>
      <c r="S33" s="52"/>
      <c r="T33" s="49">
        <v>13025</v>
      </c>
      <c r="U33" s="53">
        <v>13025</v>
      </c>
    </row>
    <row r="34" spans="3:21" ht="12.75">
      <c r="C34" s="8" t="s">
        <v>31</v>
      </c>
      <c r="D34" s="9">
        <v>101612</v>
      </c>
      <c r="E34" s="9">
        <v>7730</v>
      </c>
      <c r="F34" s="10">
        <f t="shared" si="1"/>
        <v>93882</v>
      </c>
      <c r="G34" s="43">
        <v>3633</v>
      </c>
      <c r="H34" s="49">
        <f t="shared" si="2"/>
        <v>11363</v>
      </c>
      <c r="I34" s="49">
        <f t="shared" si="0"/>
        <v>90249</v>
      </c>
      <c r="J34" s="49">
        <v>3673</v>
      </c>
      <c r="K34" s="9">
        <f t="shared" si="3"/>
        <v>15036</v>
      </c>
      <c r="L34" s="30">
        <f t="shared" si="4"/>
        <v>86576</v>
      </c>
      <c r="M34" s="51">
        <v>3714</v>
      </c>
      <c r="N34" s="9">
        <f t="shared" si="5"/>
        <v>18750</v>
      </c>
      <c r="O34" s="9">
        <f t="shared" si="6"/>
        <v>82862</v>
      </c>
      <c r="P34" s="49">
        <v>3714</v>
      </c>
      <c r="Q34" s="9">
        <f t="shared" si="7"/>
        <v>22464</v>
      </c>
      <c r="R34" s="75">
        <f t="shared" si="8"/>
        <v>79148</v>
      </c>
      <c r="S34" s="52"/>
      <c r="T34" s="49">
        <v>14734</v>
      </c>
      <c r="U34" s="53">
        <v>14734</v>
      </c>
    </row>
    <row r="35" spans="3:21" ht="12.75">
      <c r="C35" s="8" t="s">
        <v>32</v>
      </c>
      <c r="D35" s="9">
        <v>186562</v>
      </c>
      <c r="E35" s="9">
        <v>14191</v>
      </c>
      <c r="F35" s="10">
        <f t="shared" si="1"/>
        <v>172371</v>
      </c>
      <c r="G35" s="43">
        <v>6670</v>
      </c>
      <c r="H35" s="49">
        <f t="shared" si="2"/>
        <v>20861</v>
      </c>
      <c r="I35" s="49">
        <f t="shared" si="0"/>
        <v>165701</v>
      </c>
      <c r="J35" s="49">
        <v>6744</v>
      </c>
      <c r="K35" s="9">
        <f t="shared" si="3"/>
        <v>27605</v>
      </c>
      <c r="L35" s="30">
        <f t="shared" si="4"/>
        <v>158957</v>
      </c>
      <c r="M35" s="51">
        <v>6818</v>
      </c>
      <c r="N35" s="9">
        <f t="shared" si="5"/>
        <v>34423</v>
      </c>
      <c r="O35" s="9">
        <f t="shared" si="6"/>
        <v>152139</v>
      </c>
      <c r="P35" s="49">
        <v>6818</v>
      </c>
      <c r="Q35" s="9">
        <f t="shared" si="7"/>
        <v>41241</v>
      </c>
      <c r="R35" s="75">
        <f t="shared" si="8"/>
        <v>145321</v>
      </c>
      <c r="S35" s="52"/>
      <c r="T35" s="49">
        <v>27051</v>
      </c>
      <c r="U35" s="53">
        <v>27051</v>
      </c>
    </row>
    <row r="36" spans="3:21" ht="12.75">
      <c r="C36" s="8" t="s">
        <v>33</v>
      </c>
      <c r="D36" s="9">
        <v>107600</v>
      </c>
      <c r="E36" s="9">
        <v>8184</v>
      </c>
      <c r="F36" s="10">
        <f t="shared" si="1"/>
        <v>99416</v>
      </c>
      <c r="G36" s="43">
        <v>3847</v>
      </c>
      <c r="H36" s="49">
        <f t="shared" si="2"/>
        <v>12031</v>
      </c>
      <c r="I36" s="49">
        <f t="shared" si="0"/>
        <v>95569</v>
      </c>
      <c r="J36" s="49">
        <v>3890</v>
      </c>
      <c r="K36" s="9">
        <f t="shared" si="3"/>
        <v>15921</v>
      </c>
      <c r="L36" s="30">
        <f t="shared" si="4"/>
        <v>91679</v>
      </c>
      <c r="M36" s="51">
        <v>3933</v>
      </c>
      <c r="N36" s="9">
        <f t="shared" si="5"/>
        <v>19854</v>
      </c>
      <c r="O36" s="9">
        <f t="shared" si="6"/>
        <v>87746</v>
      </c>
      <c r="P36" s="49">
        <v>3933</v>
      </c>
      <c r="Q36" s="9">
        <f t="shared" si="7"/>
        <v>23787</v>
      </c>
      <c r="R36" s="75">
        <f t="shared" si="8"/>
        <v>83813</v>
      </c>
      <c r="S36" s="52"/>
      <c r="T36" s="49">
        <v>15602</v>
      </c>
      <c r="U36" s="53">
        <v>15602</v>
      </c>
    </row>
    <row r="37" spans="3:21" ht="12.75">
      <c r="C37" s="8" t="s">
        <v>34</v>
      </c>
      <c r="D37" s="9">
        <v>167375</v>
      </c>
      <c r="E37" s="9">
        <v>12731</v>
      </c>
      <c r="F37" s="10">
        <f t="shared" si="1"/>
        <v>154644</v>
      </c>
      <c r="G37" s="43">
        <v>5984</v>
      </c>
      <c r="H37" s="49">
        <f t="shared" si="2"/>
        <v>18715</v>
      </c>
      <c r="I37" s="49">
        <f t="shared" si="0"/>
        <v>148660</v>
      </c>
      <c r="J37" s="49">
        <v>6051</v>
      </c>
      <c r="K37" s="9">
        <f t="shared" si="3"/>
        <v>24766</v>
      </c>
      <c r="L37" s="30">
        <f t="shared" si="4"/>
        <v>142609</v>
      </c>
      <c r="M37" s="51">
        <v>6117</v>
      </c>
      <c r="N37" s="9">
        <f t="shared" si="5"/>
        <v>30883</v>
      </c>
      <c r="O37" s="9">
        <f t="shared" si="6"/>
        <v>136492</v>
      </c>
      <c r="P37" s="49">
        <v>6117</v>
      </c>
      <c r="Q37" s="9">
        <f t="shared" si="7"/>
        <v>37000</v>
      </c>
      <c r="R37" s="75">
        <f t="shared" si="8"/>
        <v>130375</v>
      </c>
      <c r="S37" s="52"/>
      <c r="T37" s="49">
        <v>24269</v>
      </c>
      <c r="U37" s="53">
        <v>24269</v>
      </c>
    </row>
    <row r="38" spans="3:21" ht="12.75">
      <c r="C38" s="8" t="s">
        <v>35</v>
      </c>
      <c r="D38" s="9">
        <v>107600</v>
      </c>
      <c r="E38" s="9">
        <v>8184</v>
      </c>
      <c r="F38" s="10">
        <f t="shared" si="1"/>
        <v>99416</v>
      </c>
      <c r="G38" s="43">
        <v>3847</v>
      </c>
      <c r="H38" s="49">
        <f t="shared" si="2"/>
        <v>12031</v>
      </c>
      <c r="I38" s="49">
        <f t="shared" si="0"/>
        <v>95569</v>
      </c>
      <c r="J38" s="49">
        <v>3890</v>
      </c>
      <c r="K38" s="9">
        <f t="shared" si="3"/>
        <v>15921</v>
      </c>
      <c r="L38" s="30">
        <f t="shared" si="4"/>
        <v>91679</v>
      </c>
      <c r="M38" s="51">
        <v>3933</v>
      </c>
      <c r="N38" s="9">
        <f t="shared" si="5"/>
        <v>19854</v>
      </c>
      <c r="O38" s="9">
        <f t="shared" si="6"/>
        <v>87746</v>
      </c>
      <c r="P38" s="49">
        <v>3933</v>
      </c>
      <c r="Q38" s="9">
        <f t="shared" si="7"/>
        <v>23787</v>
      </c>
      <c r="R38" s="75">
        <f t="shared" si="8"/>
        <v>83813</v>
      </c>
      <c r="S38" s="52"/>
      <c r="T38" s="49">
        <v>15602</v>
      </c>
      <c r="U38" s="53">
        <v>15602</v>
      </c>
    </row>
    <row r="39" spans="3:21" ht="12" customHeight="1">
      <c r="C39" s="8" t="s">
        <v>36</v>
      </c>
      <c r="D39" s="9">
        <v>68750</v>
      </c>
      <c r="E39" s="9">
        <v>5229</v>
      </c>
      <c r="F39" s="10">
        <f t="shared" si="1"/>
        <v>63521</v>
      </c>
      <c r="G39" s="43">
        <v>2458</v>
      </c>
      <c r="H39" s="49">
        <f t="shared" si="2"/>
        <v>7687</v>
      </c>
      <c r="I39" s="49">
        <f t="shared" si="0"/>
        <v>61063</v>
      </c>
      <c r="J39" s="49">
        <v>2485</v>
      </c>
      <c r="K39" s="9">
        <f t="shared" si="3"/>
        <v>10172</v>
      </c>
      <c r="L39" s="30">
        <f t="shared" si="4"/>
        <v>58578</v>
      </c>
      <c r="M39" s="51">
        <v>2513</v>
      </c>
      <c r="N39" s="9">
        <f t="shared" si="5"/>
        <v>12685</v>
      </c>
      <c r="O39" s="9">
        <f t="shared" si="6"/>
        <v>56065</v>
      </c>
      <c r="P39" s="49">
        <v>2513</v>
      </c>
      <c r="Q39" s="9">
        <f t="shared" si="7"/>
        <v>15198</v>
      </c>
      <c r="R39" s="75">
        <f t="shared" si="8"/>
        <v>53552</v>
      </c>
      <c r="S39" s="52"/>
      <c r="T39" s="49">
        <f>G39+J39+M39+P39</f>
        <v>9969</v>
      </c>
      <c r="U39" s="53">
        <v>9969</v>
      </c>
    </row>
    <row r="40" spans="3:21" ht="11.25" customHeight="1">
      <c r="C40" s="8" t="s">
        <v>37</v>
      </c>
      <c r="D40" s="9">
        <v>68750</v>
      </c>
      <c r="E40" s="9">
        <v>5229</v>
      </c>
      <c r="F40" s="10">
        <f t="shared" si="1"/>
        <v>63521</v>
      </c>
      <c r="G40" s="43">
        <v>2458</v>
      </c>
      <c r="H40" s="49">
        <f t="shared" si="2"/>
        <v>7687</v>
      </c>
      <c r="I40" s="49">
        <f t="shared" si="0"/>
        <v>61063</v>
      </c>
      <c r="J40" s="49">
        <v>2485</v>
      </c>
      <c r="K40" s="9">
        <f t="shared" si="3"/>
        <v>10172</v>
      </c>
      <c r="L40" s="30">
        <f t="shared" si="4"/>
        <v>58578</v>
      </c>
      <c r="M40" s="51">
        <v>2513</v>
      </c>
      <c r="N40" s="9">
        <f t="shared" si="5"/>
        <v>12685</v>
      </c>
      <c r="O40" s="9">
        <f t="shared" si="6"/>
        <v>56065</v>
      </c>
      <c r="P40" s="49">
        <v>2513</v>
      </c>
      <c r="Q40" s="9">
        <f t="shared" si="7"/>
        <v>15198</v>
      </c>
      <c r="R40" s="75">
        <f t="shared" si="8"/>
        <v>53552</v>
      </c>
      <c r="S40" s="52"/>
      <c r="T40" s="49">
        <v>9969</v>
      </c>
      <c r="U40" s="53">
        <v>9969</v>
      </c>
    </row>
    <row r="41" spans="3:21" ht="12.75">
      <c r="C41" s="8" t="s">
        <v>38</v>
      </c>
      <c r="D41" s="9">
        <v>51250</v>
      </c>
      <c r="E41" s="9">
        <v>3898</v>
      </c>
      <c r="F41" s="10">
        <f t="shared" si="1"/>
        <v>47352</v>
      </c>
      <c r="G41" s="43">
        <v>1832</v>
      </c>
      <c r="H41" s="49">
        <f t="shared" si="2"/>
        <v>5730</v>
      </c>
      <c r="I41" s="49">
        <f t="shared" si="0"/>
        <v>45520</v>
      </c>
      <c r="J41" s="49">
        <v>1853</v>
      </c>
      <c r="K41" s="9">
        <f t="shared" si="3"/>
        <v>7583</v>
      </c>
      <c r="L41" s="30">
        <f t="shared" si="4"/>
        <v>43667</v>
      </c>
      <c r="M41" s="51">
        <f>D41*0.145/365*92</f>
        <v>1873.0821917808216</v>
      </c>
      <c r="N41" s="9">
        <f t="shared" si="5"/>
        <v>9456.08219178082</v>
      </c>
      <c r="O41" s="9">
        <f t="shared" si="6"/>
        <v>41793.91780821918</v>
      </c>
      <c r="P41" s="49">
        <v>1873</v>
      </c>
      <c r="Q41" s="9">
        <f t="shared" si="7"/>
        <v>11329.08219178082</v>
      </c>
      <c r="R41" s="75">
        <f t="shared" si="8"/>
        <v>39920.91780821918</v>
      </c>
      <c r="S41" s="52"/>
      <c r="T41" s="49">
        <v>7431</v>
      </c>
      <c r="U41" s="53">
        <v>7431</v>
      </c>
    </row>
    <row r="42" spans="3:21" ht="10.5" customHeight="1">
      <c r="C42" s="8" t="s">
        <v>39</v>
      </c>
      <c r="D42" s="9">
        <v>51250</v>
      </c>
      <c r="E42" s="9">
        <v>3898</v>
      </c>
      <c r="F42" s="10">
        <f t="shared" si="1"/>
        <v>47352</v>
      </c>
      <c r="G42" s="43">
        <v>1832</v>
      </c>
      <c r="H42" s="49">
        <f t="shared" si="2"/>
        <v>5730</v>
      </c>
      <c r="I42" s="49">
        <f t="shared" si="0"/>
        <v>45520</v>
      </c>
      <c r="J42" s="49">
        <v>1853</v>
      </c>
      <c r="K42" s="9">
        <f t="shared" si="3"/>
        <v>7583</v>
      </c>
      <c r="L42" s="30">
        <f t="shared" si="4"/>
        <v>43667</v>
      </c>
      <c r="M42" s="51">
        <f>D42*0.145/365*92</f>
        <v>1873.0821917808216</v>
      </c>
      <c r="N42" s="9">
        <f t="shared" si="5"/>
        <v>9456.08219178082</v>
      </c>
      <c r="O42" s="9">
        <f t="shared" si="6"/>
        <v>41793.91780821918</v>
      </c>
      <c r="P42" s="49">
        <v>1873</v>
      </c>
      <c r="Q42" s="9">
        <f t="shared" si="7"/>
        <v>11329.08219178082</v>
      </c>
      <c r="R42" s="75">
        <f t="shared" si="8"/>
        <v>39920.91780821918</v>
      </c>
      <c r="S42" s="52"/>
      <c r="T42" s="49">
        <v>7431</v>
      </c>
      <c r="U42" s="53">
        <v>7431</v>
      </c>
    </row>
    <row r="43" spans="3:21" ht="10.5" customHeight="1">
      <c r="C43" s="8" t="s">
        <v>40</v>
      </c>
      <c r="D43" s="9">
        <v>51250</v>
      </c>
      <c r="E43" s="9">
        <v>3898</v>
      </c>
      <c r="F43" s="10">
        <f t="shared" si="1"/>
        <v>47352</v>
      </c>
      <c r="G43" s="43">
        <v>1832</v>
      </c>
      <c r="H43" s="49">
        <f t="shared" si="2"/>
        <v>5730</v>
      </c>
      <c r="I43" s="49">
        <f t="shared" si="0"/>
        <v>45520</v>
      </c>
      <c r="J43" s="49">
        <v>1853</v>
      </c>
      <c r="K43" s="9">
        <f t="shared" si="3"/>
        <v>7583</v>
      </c>
      <c r="L43" s="30">
        <f t="shared" si="4"/>
        <v>43667</v>
      </c>
      <c r="M43" s="51">
        <f>D43*0.145/365*92</f>
        <v>1873.0821917808216</v>
      </c>
      <c r="N43" s="9">
        <f t="shared" si="5"/>
        <v>9456.08219178082</v>
      </c>
      <c r="O43" s="9">
        <f t="shared" si="6"/>
        <v>41793.91780821918</v>
      </c>
      <c r="P43" s="49">
        <v>1873</v>
      </c>
      <c r="Q43" s="9">
        <f t="shared" si="7"/>
        <v>11329.08219178082</v>
      </c>
      <c r="R43" s="75">
        <f t="shared" si="8"/>
        <v>39920.91780821918</v>
      </c>
      <c r="S43" s="52"/>
      <c r="T43" s="49">
        <v>7431</v>
      </c>
      <c r="U43" s="53">
        <v>7431</v>
      </c>
    </row>
    <row r="44" spans="3:21" ht="12" customHeight="1">
      <c r="C44" s="8" t="s">
        <v>41</v>
      </c>
      <c r="D44" s="9">
        <v>51250</v>
      </c>
      <c r="E44" s="9">
        <v>3898</v>
      </c>
      <c r="F44" s="10">
        <f t="shared" si="1"/>
        <v>47352</v>
      </c>
      <c r="G44" s="43">
        <v>1832</v>
      </c>
      <c r="H44" s="49">
        <f t="shared" si="2"/>
        <v>5730</v>
      </c>
      <c r="I44" s="49">
        <f t="shared" si="0"/>
        <v>45520</v>
      </c>
      <c r="J44" s="49">
        <v>1853</v>
      </c>
      <c r="K44" s="9">
        <f t="shared" si="3"/>
        <v>7583</v>
      </c>
      <c r="L44" s="30">
        <f t="shared" si="4"/>
        <v>43667</v>
      </c>
      <c r="M44" s="51">
        <f>D44*0.145/365*92</f>
        <v>1873.0821917808216</v>
      </c>
      <c r="N44" s="9">
        <f t="shared" si="5"/>
        <v>9456.08219178082</v>
      </c>
      <c r="O44" s="9">
        <f t="shared" si="6"/>
        <v>41793.91780821918</v>
      </c>
      <c r="P44" s="49">
        <v>1873</v>
      </c>
      <c r="Q44" s="9">
        <f t="shared" si="7"/>
        <v>11329.08219178082</v>
      </c>
      <c r="R44" s="75">
        <f t="shared" si="8"/>
        <v>39920.91780821918</v>
      </c>
      <c r="S44" s="52"/>
      <c r="T44" s="49">
        <v>7431</v>
      </c>
      <c r="U44" s="53">
        <v>7431</v>
      </c>
    </row>
    <row r="45" spans="3:21" ht="12" customHeight="1" thickBot="1">
      <c r="C45" s="11" t="s">
        <v>42</v>
      </c>
      <c r="D45" s="12">
        <v>171850</v>
      </c>
      <c r="E45" s="12">
        <v>13073</v>
      </c>
      <c r="F45" s="12">
        <f t="shared" si="1"/>
        <v>158777</v>
      </c>
      <c r="G45" s="54">
        <v>6144</v>
      </c>
      <c r="H45" s="54">
        <f t="shared" si="2"/>
        <v>19217</v>
      </c>
      <c r="I45" s="54">
        <f t="shared" si="0"/>
        <v>152633</v>
      </c>
      <c r="J45" s="54">
        <v>6212</v>
      </c>
      <c r="K45" s="12">
        <f t="shared" si="3"/>
        <v>25429</v>
      </c>
      <c r="L45" s="12">
        <f t="shared" si="4"/>
        <v>146421</v>
      </c>
      <c r="M45" s="70">
        <f>D45*0.145/365*92</f>
        <v>6280.7643835616445</v>
      </c>
      <c r="N45" s="12">
        <f t="shared" si="5"/>
        <v>31709.764383561644</v>
      </c>
      <c r="O45" s="12">
        <f t="shared" si="6"/>
        <v>140140.23561643835</v>
      </c>
      <c r="P45" s="54">
        <v>6281</v>
      </c>
      <c r="Q45" s="12">
        <f t="shared" si="7"/>
        <v>37990.76438356165</v>
      </c>
      <c r="R45" s="72">
        <f t="shared" si="8"/>
        <v>133859.23561643835</v>
      </c>
      <c r="S45" s="55"/>
      <c r="T45" s="54">
        <v>24918</v>
      </c>
      <c r="U45" s="56">
        <v>24918</v>
      </c>
    </row>
    <row r="46" spans="3:21" ht="17.25" customHeight="1" thickBot="1">
      <c r="C46" s="11" t="s">
        <v>48</v>
      </c>
      <c r="D46" s="71">
        <f>SUM(D3:D45)</f>
        <v>5566238</v>
      </c>
      <c r="E46" s="72">
        <v>423406</v>
      </c>
      <c r="F46" s="12">
        <f t="shared" si="1"/>
        <v>5142832</v>
      </c>
      <c r="G46" s="54">
        <v>199014</v>
      </c>
      <c r="H46" s="54">
        <f t="shared" si="2"/>
        <v>622420</v>
      </c>
      <c r="I46" s="54">
        <f>D46-E46-G46</f>
        <v>4943818</v>
      </c>
      <c r="J46" s="73">
        <v>201227</v>
      </c>
      <c r="K46" s="74">
        <f t="shared" si="3"/>
        <v>823647</v>
      </c>
      <c r="L46" s="74">
        <f t="shared" si="4"/>
        <v>4742591</v>
      </c>
      <c r="M46" s="73">
        <f aca="true" t="shared" si="9" ref="M46:R46">SUM(M3:M45)</f>
        <v>203438.09315068493</v>
      </c>
      <c r="N46" s="12">
        <f t="shared" si="9"/>
        <v>1027085.0931506848</v>
      </c>
      <c r="O46" s="12">
        <f t="shared" si="9"/>
        <v>4539152.9068493135</v>
      </c>
      <c r="P46" s="54">
        <f t="shared" si="9"/>
        <v>203438</v>
      </c>
      <c r="Q46" s="72">
        <f t="shared" si="9"/>
        <v>1230523.0931506853</v>
      </c>
      <c r="R46" s="76">
        <f t="shared" si="9"/>
        <v>4335714.906849315</v>
      </c>
      <c r="T46" s="48">
        <f>SUM(T3:T45)</f>
        <v>807104</v>
      </c>
      <c r="U46" s="57">
        <f>SUM(U3:U45)</f>
        <v>807104</v>
      </c>
    </row>
    <row r="48" ht="15">
      <c r="B48" s="4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Q4" sqref="Q4:Q46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0.7109375" style="2" customWidth="1"/>
    <col min="4" max="4" width="9.140625" style="1" customWidth="1"/>
    <col min="5" max="5" width="7.28125" style="1" customWidth="1"/>
    <col min="6" max="6" width="9.57421875" style="1" customWidth="1"/>
    <col min="7" max="7" width="6.8515625" style="0" customWidth="1"/>
    <col min="8" max="8" width="7.421875" style="0" customWidth="1"/>
    <col min="9" max="9" width="7.8515625" style="0" customWidth="1"/>
    <col min="10" max="10" width="7.28125" style="48" customWidth="1"/>
    <col min="11" max="11" width="8.140625" style="0" customWidth="1"/>
    <col min="13" max="13" width="6.7109375" style="0" customWidth="1"/>
    <col min="16" max="16" width="7.00390625" style="0" customWidth="1"/>
    <col min="17" max="17" width="9.28125" style="0" customWidth="1"/>
    <col min="18" max="18" width="10.421875" style="50" customWidth="1"/>
    <col min="19" max="19" width="1.421875" style="0" hidden="1" customWidth="1"/>
    <col min="20" max="20" width="7.421875" style="0" hidden="1" customWidth="1"/>
    <col min="21" max="21" width="7.28125" style="50" hidden="1" customWidth="1"/>
  </cols>
  <sheetData>
    <row r="1" spans="1:23" ht="12.75">
      <c r="A1" s="296" t="s">
        <v>82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ht="21.75" customHeight="1" thickBot="1"/>
    <row r="3" spans="1:21" ht="33.75">
      <c r="A3" s="3"/>
      <c r="B3" s="3"/>
      <c r="C3" s="58" t="s">
        <v>43</v>
      </c>
      <c r="D3" s="7" t="s">
        <v>44</v>
      </c>
      <c r="E3" s="67" t="s">
        <v>69</v>
      </c>
      <c r="F3" s="68" t="s">
        <v>70</v>
      </c>
      <c r="G3" s="59" t="s">
        <v>71</v>
      </c>
      <c r="H3" s="69" t="s">
        <v>73</v>
      </c>
      <c r="I3" s="69" t="s">
        <v>72</v>
      </c>
      <c r="J3" s="60" t="s">
        <v>74</v>
      </c>
      <c r="K3" s="61" t="s">
        <v>73</v>
      </c>
      <c r="L3" s="62" t="s">
        <v>75</v>
      </c>
      <c r="M3" s="63" t="s">
        <v>76</v>
      </c>
      <c r="N3" s="64" t="s">
        <v>73</v>
      </c>
      <c r="O3" s="64" t="s">
        <v>77</v>
      </c>
      <c r="P3" s="64" t="s">
        <v>78</v>
      </c>
      <c r="Q3" s="64" t="s">
        <v>73</v>
      </c>
      <c r="R3" s="64" t="s">
        <v>84</v>
      </c>
      <c r="S3" s="65"/>
      <c r="T3" s="64" t="s">
        <v>80</v>
      </c>
      <c r="U3" s="66" t="s">
        <v>81</v>
      </c>
    </row>
    <row r="4" spans="3:21" ht="12.75">
      <c r="C4" s="8" t="s">
        <v>0</v>
      </c>
      <c r="D4" s="9">
        <v>256250</v>
      </c>
      <c r="E4" s="9">
        <v>19492</v>
      </c>
      <c r="F4" s="10">
        <f>D4-E4</f>
        <v>236758</v>
      </c>
      <c r="G4" s="43">
        <v>9162</v>
      </c>
      <c r="H4" s="49">
        <f>E4+G4</f>
        <v>28654</v>
      </c>
      <c r="I4" s="49">
        <f aca="true" t="shared" si="0" ref="I4:I46">D4-E4-G4</f>
        <v>227596</v>
      </c>
      <c r="J4" s="49">
        <v>9264</v>
      </c>
      <c r="K4" s="9">
        <f>E4+G4+J4</f>
        <v>37918</v>
      </c>
      <c r="L4" s="30">
        <f>D4-K4</f>
        <v>218332</v>
      </c>
      <c r="M4" s="51">
        <v>9365</v>
      </c>
      <c r="N4" s="9">
        <f>K4+M4</f>
        <v>47283</v>
      </c>
      <c r="O4" s="9">
        <f>D4-N4</f>
        <v>208967</v>
      </c>
      <c r="P4" s="49">
        <v>9365</v>
      </c>
      <c r="Q4" s="9">
        <f>N4+P4</f>
        <v>56648</v>
      </c>
      <c r="R4" s="75">
        <f>D4-Q4</f>
        <v>199602</v>
      </c>
      <c r="S4" s="52"/>
      <c r="T4" s="49">
        <v>37156</v>
      </c>
      <c r="U4" s="53">
        <v>37156</v>
      </c>
    </row>
    <row r="5" spans="3:21" ht="12.75">
      <c r="C5" s="8" t="s">
        <v>1</v>
      </c>
      <c r="D5" s="9">
        <v>52500</v>
      </c>
      <c r="E5" s="9">
        <v>3994</v>
      </c>
      <c r="F5" s="10">
        <f aca="true" t="shared" si="1" ref="F5:F47">D5-E5</f>
        <v>48506</v>
      </c>
      <c r="G5" s="43">
        <v>1877</v>
      </c>
      <c r="H5" s="49">
        <f aca="true" t="shared" si="2" ref="H5:H47">E5+G5</f>
        <v>5871</v>
      </c>
      <c r="I5" s="49">
        <f t="shared" si="0"/>
        <v>46629</v>
      </c>
      <c r="J5" s="49">
        <v>1898</v>
      </c>
      <c r="K5" s="9">
        <f aca="true" t="shared" si="3" ref="K5:K47">E5+G5+J5</f>
        <v>7769</v>
      </c>
      <c r="L5" s="30">
        <f aca="true" t="shared" si="4" ref="L5:L47">D5-K5</f>
        <v>44731</v>
      </c>
      <c r="M5" s="51">
        <v>1919</v>
      </c>
      <c r="N5" s="9">
        <f aca="true" t="shared" si="5" ref="N5:N46">K5+M5</f>
        <v>9688</v>
      </c>
      <c r="O5" s="9">
        <f aca="true" t="shared" si="6" ref="O5:O46">D5-N5</f>
        <v>42812</v>
      </c>
      <c r="P5" s="49">
        <v>1919</v>
      </c>
      <c r="Q5" s="9">
        <f aca="true" t="shared" si="7" ref="Q5:Q46">N5+P5</f>
        <v>11607</v>
      </c>
      <c r="R5" s="75">
        <f aca="true" t="shared" si="8" ref="R5:R46">D5-Q5</f>
        <v>40893</v>
      </c>
      <c r="S5" s="52"/>
      <c r="T5" s="49">
        <v>7613</v>
      </c>
      <c r="U5" s="53">
        <v>7613</v>
      </c>
    </row>
    <row r="6" spans="3:21" ht="12.75">
      <c r="C6" s="8" t="s">
        <v>2</v>
      </c>
      <c r="D6" s="9">
        <v>302500</v>
      </c>
      <c r="E6" s="9">
        <v>23010</v>
      </c>
      <c r="F6" s="10">
        <f t="shared" si="1"/>
        <v>279490</v>
      </c>
      <c r="G6" s="43">
        <v>10815</v>
      </c>
      <c r="H6" s="49">
        <f t="shared" si="2"/>
        <v>33825</v>
      </c>
      <c r="I6" s="49">
        <f t="shared" si="0"/>
        <v>268675</v>
      </c>
      <c r="J6" s="49">
        <v>10936</v>
      </c>
      <c r="K6" s="9">
        <f t="shared" si="3"/>
        <v>44761</v>
      </c>
      <c r="L6" s="30">
        <f t="shared" si="4"/>
        <v>257739</v>
      </c>
      <c r="M6" s="51">
        <v>11056</v>
      </c>
      <c r="N6" s="9">
        <f t="shared" si="5"/>
        <v>55817</v>
      </c>
      <c r="O6" s="9">
        <f t="shared" si="6"/>
        <v>246683</v>
      </c>
      <c r="P6" s="49">
        <v>11056</v>
      </c>
      <c r="Q6" s="9">
        <f t="shared" si="7"/>
        <v>66873</v>
      </c>
      <c r="R6" s="75">
        <f t="shared" si="8"/>
        <v>235627</v>
      </c>
      <c r="S6" s="52"/>
      <c r="T6" s="49">
        <v>43863</v>
      </c>
      <c r="U6" s="53">
        <v>43863</v>
      </c>
    </row>
    <row r="7" spans="3:21" ht="12.75">
      <c r="C7" s="8" t="s">
        <v>3</v>
      </c>
      <c r="D7" s="9">
        <v>493625</v>
      </c>
      <c r="E7" s="9">
        <v>37547</v>
      </c>
      <c r="F7" s="10">
        <f t="shared" si="1"/>
        <v>456078</v>
      </c>
      <c r="G7" s="43">
        <v>17649</v>
      </c>
      <c r="H7" s="49">
        <f t="shared" si="2"/>
        <v>55196</v>
      </c>
      <c r="I7" s="49">
        <f t="shared" si="0"/>
        <v>438429</v>
      </c>
      <c r="J7" s="49">
        <v>17845</v>
      </c>
      <c r="K7" s="9">
        <f t="shared" si="3"/>
        <v>73041</v>
      </c>
      <c r="L7" s="30">
        <f t="shared" si="4"/>
        <v>420584</v>
      </c>
      <c r="M7" s="51">
        <v>18041</v>
      </c>
      <c r="N7" s="9">
        <f t="shared" si="5"/>
        <v>91082</v>
      </c>
      <c r="O7" s="9">
        <f t="shared" si="6"/>
        <v>402543</v>
      </c>
      <c r="P7" s="49">
        <v>18041</v>
      </c>
      <c r="Q7" s="9">
        <f t="shared" si="7"/>
        <v>109123</v>
      </c>
      <c r="R7" s="75">
        <f t="shared" si="8"/>
        <v>384502</v>
      </c>
      <c r="S7" s="52"/>
      <c r="T7" s="49">
        <v>71576</v>
      </c>
      <c r="U7" s="53">
        <v>71576</v>
      </c>
    </row>
    <row r="8" spans="3:21" ht="12.75">
      <c r="C8" s="8" t="s">
        <v>4</v>
      </c>
      <c r="D8" s="9">
        <v>305875</v>
      </c>
      <c r="E8" s="9">
        <v>23267</v>
      </c>
      <c r="F8" s="10">
        <f t="shared" si="1"/>
        <v>282608</v>
      </c>
      <c r="G8" s="43">
        <v>10936</v>
      </c>
      <c r="H8" s="49">
        <f t="shared" si="2"/>
        <v>34203</v>
      </c>
      <c r="I8" s="49">
        <f t="shared" si="0"/>
        <v>271672</v>
      </c>
      <c r="J8" s="49">
        <v>11058</v>
      </c>
      <c r="K8" s="9">
        <f t="shared" si="3"/>
        <v>45261</v>
      </c>
      <c r="L8" s="30">
        <f t="shared" si="4"/>
        <v>260614</v>
      </c>
      <c r="M8" s="51">
        <v>11179</v>
      </c>
      <c r="N8" s="9">
        <f t="shared" si="5"/>
        <v>56440</v>
      </c>
      <c r="O8" s="9">
        <f t="shared" si="6"/>
        <v>249435</v>
      </c>
      <c r="P8" s="49">
        <v>11179</v>
      </c>
      <c r="Q8" s="9">
        <f t="shared" si="7"/>
        <v>67619</v>
      </c>
      <c r="R8" s="75">
        <f t="shared" si="8"/>
        <v>238256</v>
      </c>
      <c r="S8" s="52"/>
      <c r="T8" s="49">
        <v>44352</v>
      </c>
      <c r="U8" s="53">
        <v>44352</v>
      </c>
    </row>
    <row r="9" spans="3:21" ht="12.75">
      <c r="C9" s="8" t="s">
        <v>5</v>
      </c>
      <c r="D9" s="9">
        <v>111250</v>
      </c>
      <c r="E9" s="9">
        <v>8463</v>
      </c>
      <c r="F9" s="10">
        <f t="shared" si="1"/>
        <v>102787</v>
      </c>
      <c r="G9" s="43">
        <v>3978</v>
      </c>
      <c r="H9" s="49">
        <f t="shared" si="2"/>
        <v>12441</v>
      </c>
      <c r="I9" s="49">
        <f t="shared" si="0"/>
        <v>98809</v>
      </c>
      <c r="J9" s="49">
        <v>4022</v>
      </c>
      <c r="K9" s="9">
        <f t="shared" si="3"/>
        <v>16463</v>
      </c>
      <c r="L9" s="30">
        <f t="shared" si="4"/>
        <v>94787</v>
      </c>
      <c r="M9" s="51">
        <v>4066</v>
      </c>
      <c r="N9" s="9">
        <f t="shared" si="5"/>
        <v>20529</v>
      </c>
      <c r="O9" s="9">
        <f t="shared" si="6"/>
        <v>90721</v>
      </c>
      <c r="P9" s="49">
        <v>4066</v>
      </c>
      <c r="Q9" s="9">
        <f t="shared" si="7"/>
        <v>24595</v>
      </c>
      <c r="R9" s="75">
        <f t="shared" si="8"/>
        <v>86655</v>
      </c>
      <c r="S9" s="52"/>
      <c r="T9" s="49">
        <v>16131</v>
      </c>
      <c r="U9" s="53">
        <v>16131</v>
      </c>
    </row>
    <row r="10" spans="3:21" ht="12.75">
      <c r="C10" s="8" t="s">
        <v>6</v>
      </c>
      <c r="D10" s="9">
        <v>111250</v>
      </c>
      <c r="E10" s="9">
        <v>8463</v>
      </c>
      <c r="F10" s="10">
        <f t="shared" si="1"/>
        <v>102787</v>
      </c>
      <c r="G10" s="43">
        <v>3978</v>
      </c>
      <c r="H10" s="49">
        <f t="shared" si="2"/>
        <v>12441</v>
      </c>
      <c r="I10" s="49">
        <f t="shared" si="0"/>
        <v>98809</v>
      </c>
      <c r="J10" s="49">
        <v>4022</v>
      </c>
      <c r="K10" s="9">
        <f t="shared" si="3"/>
        <v>16463</v>
      </c>
      <c r="L10" s="30">
        <f t="shared" si="4"/>
        <v>94787</v>
      </c>
      <c r="M10" s="51">
        <v>4066</v>
      </c>
      <c r="N10" s="9">
        <f t="shared" si="5"/>
        <v>20529</v>
      </c>
      <c r="O10" s="9">
        <f t="shared" si="6"/>
        <v>90721</v>
      </c>
      <c r="P10" s="49">
        <v>4066</v>
      </c>
      <c r="Q10" s="9">
        <f t="shared" si="7"/>
        <v>24595</v>
      </c>
      <c r="R10" s="75">
        <f t="shared" si="8"/>
        <v>86655</v>
      </c>
      <c r="S10" s="52"/>
      <c r="T10" s="49">
        <v>16131</v>
      </c>
      <c r="U10" s="53">
        <v>16131</v>
      </c>
    </row>
    <row r="11" spans="3:21" ht="12.75">
      <c r="C11" s="8" t="s">
        <v>7</v>
      </c>
      <c r="D11" s="9">
        <v>71650</v>
      </c>
      <c r="E11" s="9">
        <v>5451</v>
      </c>
      <c r="F11" s="10">
        <f t="shared" si="1"/>
        <v>66199</v>
      </c>
      <c r="G11" s="43">
        <v>2562</v>
      </c>
      <c r="H11" s="49">
        <f t="shared" si="2"/>
        <v>8013</v>
      </c>
      <c r="I11" s="49">
        <f t="shared" si="0"/>
        <v>63637</v>
      </c>
      <c r="J11" s="49">
        <v>2590</v>
      </c>
      <c r="K11" s="9">
        <f t="shared" si="3"/>
        <v>10603</v>
      </c>
      <c r="L11" s="30">
        <f t="shared" si="4"/>
        <v>61047</v>
      </c>
      <c r="M11" s="51">
        <v>2619</v>
      </c>
      <c r="N11" s="9">
        <f t="shared" si="5"/>
        <v>13222</v>
      </c>
      <c r="O11" s="9">
        <f t="shared" si="6"/>
        <v>58428</v>
      </c>
      <c r="P11" s="49">
        <v>2619</v>
      </c>
      <c r="Q11" s="9">
        <f t="shared" si="7"/>
        <v>15841</v>
      </c>
      <c r="R11" s="75">
        <f t="shared" si="8"/>
        <v>55809</v>
      </c>
      <c r="S11" s="52"/>
      <c r="T11" s="49">
        <v>10389</v>
      </c>
      <c r="U11" s="53">
        <v>10389</v>
      </c>
    </row>
    <row r="12" spans="3:21" ht="12.75">
      <c r="C12" s="8" t="s">
        <v>8</v>
      </c>
      <c r="D12" s="9">
        <v>96900</v>
      </c>
      <c r="E12" s="9">
        <v>7371</v>
      </c>
      <c r="F12" s="10">
        <f t="shared" si="1"/>
        <v>89529</v>
      </c>
      <c r="G12" s="43">
        <v>3465</v>
      </c>
      <c r="H12" s="49">
        <f t="shared" si="2"/>
        <v>10836</v>
      </c>
      <c r="I12" s="49">
        <f t="shared" si="0"/>
        <v>86064</v>
      </c>
      <c r="J12" s="49">
        <v>3503</v>
      </c>
      <c r="K12" s="9">
        <f t="shared" si="3"/>
        <v>14339</v>
      </c>
      <c r="L12" s="30">
        <f t="shared" si="4"/>
        <v>82561</v>
      </c>
      <c r="M12" s="51">
        <v>3541</v>
      </c>
      <c r="N12" s="9">
        <f t="shared" si="5"/>
        <v>17880</v>
      </c>
      <c r="O12" s="9">
        <f t="shared" si="6"/>
        <v>79020</v>
      </c>
      <c r="P12" s="49">
        <v>3541</v>
      </c>
      <c r="Q12" s="9">
        <f t="shared" si="7"/>
        <v>21421</v>
      </c>
      <c r="R12" s="75">
        <f t="shared" si="8"/>
        <v>75479</v>
      </c>
      <c r="S12" s="52"/>
      <c r="T12" s="49">
        <v>14051</v>
      </c>
      <c r="U12" s="53">
        <v>14051</v>
      </c>
    </row>
    <row r="13" spans="3:21" ht="12.75">
      <c r="C13" s="8" t="s">
        <v>9</v>
      </c>
      <c r="D13" s="9">
        <v>103400</v>
      </c>
      <c r="E13" s="9">
        <v>7866</v>
      </c>
      <c r="F13" s="10">
        <f t="shared" si="1"/>
        <v>95534</v>
      </c>
      <c r="G13" s="43">
        <v>3697</v>
      </c>
      <c r="H13" s="49">
        <f t="shared" si="2"/>
        <v>11563</v>
      </c>
      <c r="I13" s="49">
        <f t="shared" si="0"/>
        <v>91837</v>
      </c>
      <c r="J13" s="49">
        <v>3738</v>
      </c>
      <c r="K13" s="9">
        <f t="shared" si="3"/>
        <v>15301</v>
      </c>
      <c r="L13" s="30">
        <f t="shared" si="4"/>
        <v>88099</v>
      </c>
      <c r="M13" s="51">
        <v>3779</v>
      </c>
      <c r="N13" s="9">
        <f t="shared" si="5"/>
        <v>19080</v>
      </c>
      <c r="O13" s="9">
        <f t="shared" si="6"/>
        <v>84320</v>
      </c>
      <c r="P13" s="49">
        <v>3779</v>
      </c>
      <c r="Q13" s="9">
        <f t="shared" si="7"/>
        <v>22859</v>
      </c>
      <c r="R13" s="75">
        <f t="shared" si="8"/>
        <v>80541</v>
      </c>
      <c r="S13" s="52"/>
      <c r="T13" s="49">
        <v>14993</v>
      </c>
      <c r="U13" s="53">
        <v>14993</v>
      </c>
    </row>
    <row r="14" spans="3:21" ht="12.75">
      <c r="C14" s="8" t="s">
        <v>10</v>
      </c>
      <c r="D14" s="9">
        <v>224150</v>
      </c>
      <c r="E14" s="9">
        <v>17050</v>
      </c>
      <c r="F14" s="10">
        <f t="shared" si="1"/>
        <v>207100</v>
      </c>
      <c r="G14" s="43">
        <v>8014</v>
      </c>
      <c r="H14" s="49">
        <f t="shared" si="2"/>
        <v>25064</v>
      </c>
      <c r="I14" s="49">
        <f t="shared" si="0"/>
        <v>199086</v>
      </c>
      <c r="J14" s="49">
        <v>8103</v>
      </c>
      <c r="K14" s="9">
        <f t="shared" si="3"/>
        <v>33167</v>
      </c>
      <c r="L14" s="30">
        <f t="shared" si="4"/>
        <v>190983</v>
      </c>
      <c r="M14" s="51">
        <v>8192</v>
      </c>
      <c r="N14" s="9">
        <f t="shared" si="5"/>
        <v>41359</v>
      </c>
      <c r="O14" s="9">
        <f t="shared" si="6"/>
        <v>182791</v>
      </c>
      <c r="P14" s="49">
        <v>8192</v>
      </c>
      <c r="Q14" s="9">
        <f t="shared" si="7"/>
        <v>49551</v>
      </c>
      <c r="R14" s="75">
        <f t="shared" si="8"/>
        <v>174599</v>
      </c>
      <c r="S14" s="52"/>
      <c r="T14" s="49">
        <v>32502</v>
      </c>
      <c r="U14" s="53">
        <v>32502</v>
      </c>
    </row>
    <row r="15" spans="3:21" ht="12.75">
      <c r="C15" s="8" t="s">
        <v>11</v>
      </c>
      <c r="D15" s="9">
        <v>165400</v>
      </c>
      <c r="E15" s="9">
        <v>12581</v>
      </c>
      <c r="F15" s="10">
        <f t="shared" si="1"/>
        <v>152819</v>
      </c>
      <c r="G15" s="43">
        <v>5914</v>
      </c>
      <c r="H15" s="49">
        <f t="shared" si="2"/>
        <v>18495</v>
      </c>
      <c r="I15" s="49">
        <f t="shared" si="0"/>
        <v>146905</v>
      </c>
      <c r="J15" s="49">
        <v>5979</v>
      </c>
      <c r="K15" s="9">
        <f t="shared" si="3"/>
        <v>24474</v>
      </c>
      <c r="L15" s="30">
        <f t="shared" si="4"/>
        <v>140926</v>
      </c>
      <c r="M15" s="51">
        <v>6045</v>
      </c>
      <c r="N15" s="9">
        <f t="shared" si="5"/>
        <v>30519</v>
      </c>
      <c r="O15" s="9">
        <f t="shared" si="6"/>
        <v>134881</v>
      </c>
      <c r="P15" s="49">
        <v>6045</v>
      </c>
      <c r="Q15" s="9">
        <f t="shared" si="7"/>
        <v>36564</v>
      </c>
      <c r="R15" s="75">
        <f t="shared" si="8"/>
        <v>128836</v>
      </c>
      <c r="S15" s="52"/>
      <c r="T15" s="49">
        <v>23983</v>
      </c>
      <c r="U15" s="53">
        <v>23983</v>
      </c>
    </row>
    <row r="16" spans="3:21" ht="12.75">
      <c r="C16" s="8" t="s">
        <v>12</v>
      </c>
      <c r="D16" s="9">
        <v>52500</v>
      </c>
      <c r="E16" s="9">
        <v>3994</v>
      </c>
      <c r="F16" s="10">
        <f t="shared" si="1"/>
        <v>48506</v>
      </c>
      <c r="G16" s="43">
        <v>1877</v>
      </c>
      <c r="H16" s="49">
        <f t="shared" si="2"/>
        <v>5871</v>
      </c>
      <c r="I16" s="49">
        <f t="shared" si="0"/>
        <v>46629</v>
      </c>
      <c r="J16" s="49">
        <v>1898</v>
      </c>
      <c r="K16" s="9">
        <f t="shared" si="3"/>
        <v>7769</v>
      </c>
      <c r="L16" s="30">
        <f t="shared" si="4"/>
        <v>44731</v>
      </c>
      <c r="M16" s="51">
        <v>1919</v>
      </c>
      <c r="N16" s="9">
        <f t="shared" si="5"/>
        <v>9688</v>
      </c>
      <c r="O16" s="9">
        <f t="shared" si="6"/>
        <v>42812</v>
      </c>
      <c r="P16" s="49">
        <v>1919</v>
      </c>
      <c r="Q16" s="9">
        <f t="shared" si="7"/>
        <v>11607</v>
      </c>
      <c r="R16" s="75">
        <f t="shared" si="8"/>
        <v>40893</v>
      </c>
      <c r="S16" s="52"/>
      <c r="T16" s="49">
        <v>7613</v>
      </c>
      <c r="U16" s="53">
        <v>7613</v>
      </c>
    </row>
    <row r="17" spans="3:21" ht="12.75">
      <c r="C17" s="8" t="s">
        <v>13</v>
      </c>
      <c r="D17" s="9">
        <v>146450</v>
      </c>
      <c r="E17" s="9">
        <v>11140</v>
      </c>
      <c r="F17" s="10">
        <f t="shared" si="1"/>
        <v>135310</v>
      </c>
      <c r="G17" s="43">
        <v>5236</v>
      </c>
      <c r="H17" s="49">
        <f t="shared" si="2"/>
        <v>16376</v>
      </c>
      <c r="I17" s="49">
        <f t="shared" si="0"/>
        <v>130074</v>
      </c>
      <c r="J17" s="49">
        <v>5294</v>
      </c>
      <c r="K17" s="9">
        <f t="shared" si="3"/>
        <v>21670</v>
      </c>
      <c r="L17" s="30">
        <f t="shared" si="4"/>
        <v>124780</v>
      </c>
      <c r="M17" s="51">
        <v>5352</v>
      </c>
      <c r="N17" s="9">
        <f t="shared" si="5"/>
        <v>27022</v>
      </c>
      <c r="O17" s="9">
        <f t="shared" si="6"/>
        <v>119428</v>
      </c>
      <c r="P17" s="49">
        <v>5352</v>
      </c>
      <c r="Q17" s="9">
        <f t="shared" si="7"/>
        <v>32374</v>
      </c>
      <c r="R17" s="75">
        <f t="shared" si="8"/>
        <v>114076</v>
      </c>
      <c r="S17" s="52"/>
      <c r="T17" s="49">
        <v>21235</v>
      </c>
      <c r="U17" s="53">
        <v>21235</v>
      </c>
    </row>
    <row r="18" spans="3:21" ht="12.75">
      <c r="C18" s="8" t="s">
        <v>14</v>
      </c>
      <c r="D18" s="9">
        <v>111250</v>
      </c>
      <c r="E18" s="9">
        <v>8463</v>
      </c>
      <c r="F18" s="10">
        <f t="shared" si="1"/>
        <v>102787</v>
      </c>
      <c r="G18" s="43">
        <v>3978</v>
      </c>
      <c r="H18" s="49">
        <f t="shared" si="2"/>
        <v>12441</v>
      </c>
      <c r="I18" s="49">
        <f t="shared" si="0"/>
        <v>98809</v>
      </c>
      <c r="J18" s="49">
        <v>4022</v>
      </c>
      <c r="K18" s="9">
        <f t="shared" si="3"/>
        <v>16463</v>
      </c>
      <c r="L18" s="30">
        <f t="shared" si="4"/>
        <v>94787</v>
      </c>
      <c r="M18" s="51">
        <v>4066</v>
      </c>
      <c r="N18" s="9">
        <f t="shared" si="5"/>
        <v>20529</v>
      </c>
      <c r="O18" s="9">
        <f t="shared" si="6"/>
        <v>90721</v>
      </c>
      <c r="P18" s="49">
        <v>4066</v>
      </c>
      <c r="Q18" s="9">
        <f t="shared" si="7"/>
        <v>24595</v>
      </c>
      <c r="R18" s="75">
        <f t="shared" si="8"/>
        <v>86655</v>
      </c>
      <c r="S18" s="52"/>
      <c r="T18" s="49">
        <v>16131</v>
      </c>
      <c r="U18" s="53">
        <v>16131</v>
      </c>
    </row>
    <row r="19" spans="3:21" ht="12.75">
      <c r="C19" s="8" t="s">
        <v>15</v>
      </c>
      <c r="D19" s="9">
        <v>107600</v>
      </c>
      <c r="E19" s="9">
        <v>8184</v>
      </c>
      <c r="F19" s="10">
        <f t="shared" si="1"/>
        <v>99416</v>
      </c>
      <c r="G19" s="43">
        <v>3847</v>
      </c>
      <c r="H19" s="49">
        <f t="shared" si="2"/>
        <v>12031</v>
      </c>
      <c r="I19" s="49">
        <f t="shared" si="0"/>
        <v>95569</v>
      </c>
      <c r="J19" s="49">
        <v>3890</v>
      </c>
      <c r="K19" s="9">
        <f t="shared" si="3"/>
        <v>15921</v>
      </c>
      <c r="L19" s="30">
        <f t="shared" si="4"/>
        <v>91679</v>
      </c>
      <c r="M19" s="51">
        <v>3933</v>
      </c>
      <c r="N19" s="9">
        <f t="shared" si="5"/>
        <v>19854</v>
      </c>
      <c r="O19" s="9">
        <f t="shared" si="6"/>
        <v>87746</v>
      </c>
      <c r="P19" s="49">
        <v>3933</v>
      </c>
      <c r="Q19" s="9">
        <f t="shared" si="7"/>
        <v>23787</v>
      </c>
      <c r="R19" s="75">
        <f t="shared" si="8"/>
        <v>83813</v>
      </c>
      <c r="S19" s="52"/>
      <c r="T19" s="49">
        <v>15602</v>
      </c>
      <c r="U19" s="53">
        <v>15602</v>
      </c>
    </row>
    <row r="20" spans="3:21" ht="12.75">
      <c r="C20" s="8" t="s">
        <v>16</v>
      </c>
      <c r="D20" s="9">
        <v>100213</v>
      </c>
      <c r="E20" s="9">
        <v>7624</v>
      </c>
      <c r="F20" s="10">
        <f t="shared" si="1"/>
        <v>92589</v>
      </c>
      <c r="G20" s="43">
        <v>3583</v>
      </c>
      <c r="H20" s="49">
        <f t="shared" si="2"/>
        <v>11207</v>
      </c>
      <c r="I20" s="49">
        <f t="shared" si="0"/>
        <v>89006</v>
      </c>
      <c r="J20" s="49">
        <v>3623</v>
      </c>
      <c r="K20" s="9">
        <f t="shared" si="3"/>
        <v>14830</v>
      </c>
      <c r="L20" s="30">
        <f t="shared" si="4"/>
        <v>85383</v>
      </c>
      <c r="M20" s="51">
        <v>3663</v>
      </c>
      <c r="N20" s="9">
        <f t="shared" si="5"/>
        <v>18493</v>
      </c>
      <c r="O20" s="9">
        <f t="shared" si="6"/>
        <v>81720</v>
      </c>
      <c r="P20" s="49">
        <v>3663</v>
      </c>
      <c r="Q20" s="9">
        <f t="shared" si="7"/>
        <v>22156</v>
      </c>
      <c r="R20" s="75">
        <f t="shared" si="8"/>
        <v>78057</v>
      </c>
      <c r="S20" s="52"/>
      <c r="T20" s="49">
        <v>14531</v>
      </c>
      <c r="U20" s="53">
        <v>14531</v>
      </c>
    </row>
    <row r="21" spans="3:21" ht="12.75">
      <c r="C21" s="8" t="s">
        <v>17</v>
      </c>
      <c r="D21" s="9">
        <v>79200</v>
      </c>
      <c r="E21" s="9">
        <v>6025</v>
      </c>
      <c r="F21" s="10">
        <f t="shared" si="1"/>
        <v>73175</v>
      </c>
      <c r="G21" s="43">
        <v>2832</v>
      </c>
      <c r="H21" s="49">
        <f t="shared" si="2"/>
        <v>8857</v>
      </c>
      <c r="I21" s="49">
        <f t="shared" si="0"/>
        <v>70343</v>
      </c>
      <c r="J21" s="49">
        <v>2863</v>
      </c>
      <c r="K21" s="9">
        <f t="shared" si="3"/>
        <v>11720</v>
      </c>
      <c r="L21" s="30">
        <f t="shared" si="4"/>
        <v>67480</v>
      </c>
      <c r="M21" s="51">
        <v>2895</v>
      </c>
      <c r="N21" s="9">
        <f t="shared" si="5"/>
        <v>14615</v>
      </c>
      <c r="O21" s="9">
        <f t="shared" si="6"/>
        <v>64585</v>
      </c>
      <c r="P21" s="49">
        <v>2895</v>
      </c>
      <c r="Q21" s="9">
        <f t="shared" si="7"/>
        <v>17510</v>
      </c>
      <c r="R21" s="75">
        <f t="shared" si="8"/>
        <v>61690</v>
      </c>
      <c r="S21" s="52"/>
      <c r="T21" s="49">
        <v>11484</v>
      </c>
      <c r="U21" s="53">
        <v>11484</v>
      </c>
    </row>
    <row r="22" spans="3:21" ht="12.75">
      <c r="C22" s="8" t="s">
        <v>18</v>
      </c>
      <c r="D22" s="9">
        <v>86625</v>
      </c>
      <c r="E22" s="9">
        <v>6589</v>
      </c>
      <c r="F22" s="10">
        <f t="shared" si="1"/>
        <v>80036</v>
      </c>
      <c r="G22" s="43">
        <v>3097</v>
      </c>
      <c r="H22" s="49">
        <f t="shared" si="2"/>
        <v>9686</v>
      </c>
      <c r="I22" s="49">
        <f t="shared" si="0"/>
        <v>76939</v>
      </c>
      <c r="J22" s="49">
        <v>3132</v>
      </c>
      <c r="K22" s="9">
        <f t="shared" si="3"/>
        <v>12818</v>
      </c>
      <c r="L22" s="30">
        <f t="shared" si="4"/>
        <v>73807</v>
      </c>
      <c r="M22" s="51">
        <v>3166</v>
      </c>
      <c r="N22" s="9">
        <f t="shared" si="5"/>
        <v>15984</v>
      </c>
      <c r="O22" s="9">
        <f t="shared" si="6"/>
        <v>70641</v>
      </c>
      <c r="P22" s="49">
        <v>3166</v>
      </c>
      <c r="Q22" s="9">
        <f t="shared" si="7"/>
        <v>19150</v>
      </c>
      <c r="R22" s="75">
        <f t="shared" si="8"/>
        <v>67475</v>
      </c>
      <c r="S22" s="52"/>
      <c r="T22" s="49">
        <v>12561</v>
      </c>
      <c r="U22" s="53">
        <v>12561</v>
      </c>
    </row>
    <row r="23" spans="3:21" ht="12.75">
      <c r="C23" s="8" t="s">
        <v>19</v>
      </c>
      <c r="D23" s="9">
        <v>70000</v>
      </c>
      <c r="E23" s="9">
        <v>5325</v>
      </c>
      <c r="F23" s="10">
        <f t="shared" si="1"/>
        <v>64675</v>
      </c>
      <c r="G23" s="43">
        <v>2503</v>
      </c>
      <c r="H23" s="49">
        <f t="shared" si="2"/>
        <v>7828</v>
      </c>
      <c r="I23" s="49">
        <f t="shared" si="0"/>
        <v>62172</v>
      </c>
      <c r="J23" s="49">
        <v>2531</v>
      </c>
      <c r="K23" s="9">
        <f t="shared" si="3"/>
        <v>10359</v>
      </c>
      <c r="L23" s="30">
        <f t="shared" si="4"/>
        <v>59641</v>
      </c>
      <c r="M23" s="51">
        <v>2558</v>
      </c>
      <c r="N23" s="9">
        <f t="shared" si="5"/>
        <v>12917</v>
      </c>
      <c r="O23" s="9">
        <f t="shared" si="6"/>
        <v>57083</v>
      </c>
      <c r="P23" s="49">
        <v>2558</v>
      </c>
      <c r="Q23" s="9">
        <f t="shared" si="7"/>
        <v>15475</v>
      </c>
      <c r="R23" s="75">
        <f t="shared" si="8"/>
        <v>54525</v>
      </c>
      <c r="S23" s="52"/>
      <c r="T23" s="49">
        <v>10150</v>
      </c>
      <c r="U23" s="53">
        <v>10150</v>
      </c>
    </row>
    <row r="24" spans="3:21" ht="12.75">
      <c r="C24" s="8" t="s">
        <v>20</v>
      </c>
      <c r="D24" s="9">
        <v>107600</v>
      </c>
      <c r="E24" s="9">
        <v>8184</v>
      </c>
      <c r="F24" s="10">
        <f t="shared" si="1"/>
        <v>99416</v>
      </c>
      <c r="G24" s="43">
        <v>3847</v>
      </c>
      <c r="H24" s="49">
        <f t="shared" si="2"/>
        <v>12031</v>
      </c>
      <c r="I24" s="49">
        <f t="shared" si="0"/>
        <v>95569</v>
      </c>
      <c r="J24" s="49">
        <v>3890</v>
      </c>
      <c r="K24" s="9">
        <f t="shared" si="3"/>
        <v>15921</v>
      </c>
      <c r="L24" s="30">
        <f t="shared" si="4"/>
        <v>91679</v>
      </c>
      <c r="M24" s="51">
        <v>3933</v>
      </c>
      <c r="N24" s="9">
        <f t="shared" si="5"/>
        <v>19854</v>
      </c>
      <c r="O24" s="9">
        <f t="shared" si="6"/>
        <v>87746</v>
      </c>
      <c r="P24" s="49">
        <v>3933</v>
      </c>
      <c r="Q24" s="9">
        <f t="shared" si="7"/>
        <v>23787</v>
      </c>
      <c r="R24" s="75">
        <f t="shared" si="8"/>
        <v>83813</v>
      </c>
      <c r="S24" s="52"/>
      <c r="T24" s="49">
        <v>15602</v>
      </c>
      <c r="U24" s="53">
        <v>15602</v>
      </c>
    </row>
    <row r="25" spans="3:21" ht="12.75">
      <c r="C25" s="8" t="s">
        <v>21</v>
      </c>
      <c r="D25" s="9">
        <v>121375</v>
      </c>
      <c r="E25" s="9">
        <v>9233</v>
      </c>
      <c r="F25" s="10">
        <f t="shared" si="1"/>
        <v>112142</v>
      </c>
      <c r="G25" s="43">
        <v>4340</v>
      </c>
      <c r="H25" s="49">
        <f t="shared" si="2"/>
        <v>13573</v>
      </c>
      <c r="I25" s="49">
        <f t="shared" si="0"/>
        <v>107802</v>
      </c>
      <c r="J25" s="49">
        <v>4388</v>
      </c>
      <c r="K25" s="9">
        <f t="shared" si="3"/>
        <v>17961</v>
      </c>
      <c r="L25" s="30">
        <f t="shared" si="4"/>
        <v>103414</v>
      </c>
      <c r="M25" s="51">
        <v>4436</v>
      </c>
      <c r="N25" s="9">
        <f t="shared" si="5"/>
        <v>22397</v>
      </c>
      <c r="O25" s="9">
        <f t="shared" si="6"/>
        <v>98978</v>
      </c>
      <c r="P25" s="49">
        <v>4436</v>
      </c>
      <c r="Q25" s="9">
        <f t="shared" si="7"/>
        <v>26833</v>
      </c>
      <c r="R25" s="75">
        <f t="shared" si="8"/>
        <v>94542</v>
      </c>
      <c r="S25" s="52"/>
      <c r="T25" s="49">
        <v>17599</v>
      </c>
      <c r="U25" s="53">
        <v>17599</v>
      </c>
    </row>
    <row r="26" spans="3:21" ht="12.75">
      <c r="C26" s="8" t="s">
        <v>22</v>
      </c>
      <c r="D26" s="9">
        <v>186563</v>
      </c>
      <c r="E26" s="9">
        <v>14191</v>
      </c>
      <c r="F26" s="10">
        <f t="shared" si="1"/>
        <v>172372</v>
      </c>
      <c r="G26" s="43">
        <v>6670</v>
      </c>
      <c r="H26" s="49">
        <f t="shared" si="2"/>
        <v>20861</v>
      </c>
      <c r="I26" s="49">
        <f t="shared" si="0"/>
        <v>165702</v>
      </c>
      <c r="J26" s="49">
        <v>6744</v>
      </c>
      <c r="K26" s="9">
        <f t="shared" si="3"/>
        <v>27605</v>
      </c>
      <c r="L26" s="30">
        <f t="shared" si="4"/>
        <v>158958</v>
      </c>
      <c r="M26" s="51">
        <v>6819</v>
      </c>
      <c r="N26" s="9">
        <f t="shared" si="5"/>
        <v>34424</v>
      </c>
      <c r="O26" s="9">
        <f t="shared" si="6"/>
        <v>152139</v>
      </c>
      <c r="P26" s="49">
        <v>6819</v>
      </c>
      <c r="Q26" s="9">
        <f t="shared" si="7"/>
        <v>41243</v>
      </c>
      <c r="R26" s="75">
        <f t="shared" si="8"/>
        <v>145320</v>
      </c>
      <c r="S26" s="52"/>
      <c r="T26" s="49">
        <v>27052</v>
      </c>
      <c r="U26" s="53">
        <v>27052</v>
      </c>
    </row>
    <row r="27" spans="3:21" ht="12.75">
      <c r="C27" s="8" t="s">
        <v>23</v>
      </c>
      <c r="D27" s="9">
        <v>111438</v>
      </c>
      <c r="E27" s="9">
        <v>8477</v>
      </c>
      <c r="F27" s="10">
        <f t="shared" si="1"/>
        <v>102961</v>
      </c>
      <c r="G27" s="43">
        <v>3984</v>
      </c>
      <c r="H27" s="49">
        <f t="shared" si="2"/>
        <v>12461</v>
      </c>
      <c r="I27" s="49">
        <f t="shared" si="0"/>
        <v>98977</v>
      </c>
      <c r="J27" s="49">
        <v>4029</v>
      </c>
      <c r="K27" s="9">
        <f t="shared" si="3"/>
        <v>16490</v>
      </c>
      <c r="L27" s="30">
        <f t="shared" si="4"/>
        <v>94948</v>
      </c>
      <c r="M27" s="51">
        <v>4073</v>
      </c>
      <c r="N27" s="9">
        <f t="shared" si="5"/>
        <v>20563</v>
      </c>
      <c r="O27" s="9">
        <f t="shared" si="6"/>
        <v>90875</v>
      </c>
      <c r="P27" s="49">
        <v>4073</v>
      </c>
      <c r="Q27" s="9">
        <f t="shared" si="7"/>
        <v>24636</v>
      </c>
      <c r="R27" s="75">
        <f t="shared" si="8"/>
        <v>86802</v>
      </c>
      <c r="S27" s="52"/>
      <c r="T27" s="49">
        <v>16159</v>
      </c>
      <c r="U27" s="53">
        <v>16159</v>
      </c>
    </row>
    <row r="28" spans="3:21" ht="12.75">
      <c r="C28" s="8" t="s">
        <v>24</v>
      </c>
      <c r="D28" s="9">
        <v>121375</v>
      </c>
      <c r="E28" s="9">
        <v>9233</v>
      </c>
      <c r="F28" s="10">
        <f t="shared" si="1"/>
        <v>112142</v>
      </c>
      <c r="G28" s="43">
        <v>4340</v>
      </c>
      <c r="H28" s="49">
        <f t="shared" si="2"/>
        <v>13573</v>
      </c>
      <c r="I28" s="49">
        <f t="shared" si="0"/>
        <v>107802</v>
      </c>
      <c r="J28" s="49">
        <v>4388</v>
      </c>
      <c r="K28" s="9">
        <f t="shared" si="3"/>
        <v>17961</v>
      </c>
      <c r="L28" s="30">
        <f t="shared" si="4"/>
        <v>103414</v>
      </c>
      <c r="M28" s="51">
        <v>4436</v>
      </c>
      <c r="N28" s="9">
        <f t="shared" si="5"/>
        <v>22397</v>
      </c>
      <c r="O28" s="9">
        <f t="shared" si="6"/>
        <v>98978</v>
      </c>
      <c r="P28" s="49">
        <v>4436</v>
      </c>
      <c r="Q28" s="9">
        <f t="shared" si="7"/>
        <v>26833</v>
      </c>
      <c r="R28" s="75">
        <f t="shared" si="8"/>
        <v>94542</v>
      </c>
      <c r="S28" s="52"/>
      <c r="T28" s="49">
        <v>17599</v>
      </c>
      <c r="U28" s="53">
        <v>17599</v>
      </c>
    </row>
    <row r="29" spans="3:21" ht="12.75">
      <c r="C29" s="8" t="s">
        <v>25</v>
      </c>
      <c r="D29" s="9">
        <v>121375</v>
      </c>
      <c r="E29" s="9">
        <v>9233</v>
      </c>
      <c r="F29" s="10">
        <f t="shared" si="1"/>
        <v>112142</v>
      </c>
      <c r="G29" s="43">
        <v>4340</v>
      </c>
      <c r="H29" s="49">
        <f t="shared" si="2"/>
        <v>13573</v>
      </c>
      <c r="I29" s="49">
        <f t="shared" si="0"/>
        <v>107802</v>
      </c>
      <c r="J29" s="49">
        <v>4388</v>
      </c>
      <c r="K29" s="9">
        <f t="shared" si="3"/>
        <v>17961</v>
      </c>
      <c r="L29" s="30">
        <f t="shared" si="4"/>
        <v>103414</v>
      </c>
      <c r="M29" s="51">
        <v>4436</v>
      </c>
      <c r="N29" s="9">
        <f t="shared" si="5"/>
        <v>22397</v>
      </c>
      <c r="O29" s="9">
        <f t="shared" si="6"/>
        <v>98978</v>
      </c>
      <c r="P29" s="49">
        <v>4436</v>
      </c>
      <c r="Q29" s="9">
        <f t="shared" si="7"/>
        <v>26833</v>
      </c>
      <c r="R29" s="75">
        <f t="shared" si="8"/>
        <v>94542</v>
      </c>
      <c r="S29" s="52"/>
      <c r="T29" s="49">
        <v>17599</v>
      </c>
      <c r="U29" s="53">
        <v>17599</v>
      </c>
    </row>
    <row r="30" spans="3:21" ht="12.75">
      <c r="C30" s="8" t="s">
        <v>26</v>
      </c>
      <c r="D30" s="9">
        <v>118250</v>
      </c>
      <c r="E30" s="9">
        <v>8995</v>
      </c>
      <c r="F30" s="10">
        <f t="shared" si="1"/>
        <v>109255</v>
      </c>
      <c r="G30" s="43">
        <v>4228</v>
      </c>
      <c r="H30" s="49">
        <f t="shared" si="2"/>
        <v>13223</v>
      </c>
      <c r="I30" s="49">
        <f t="shared" si="0"/>
        <v>105027</v>
      </c>
      <c r="J30" s="49">
        <v>4275</v>
      </c>
      <c r="K30" s="9">
        <f t="shared" si="3"/>
        <v>17498</v>
      </c>
      <c r="L30" s="30">
        <f t="shared" si="4"/>
        <v>100752</v>
      </c>
      <c r="M30" s="51">
        <v>4322</v>
      </c>
      <c r="N30" s="9">
        <f t="shared" si="5"/>
        <v>21820</v>
      </c>
      <c r="O30" s="9">
        <f t="shared" si="6"/>
        <v>96430</v>
      </c>
      <c r="P30" s="49">
        <v>4322</v>
      </c>
      <c r="Q30" s="9">
        <f t="shared" si="7"/>
        <v>26142</v>
      </c>
      <c r="R30" s="75">
        <f t="shared" si="8"/>
        <v>92108</v>
      </c>
      <c r="S30" s="52"/>
      <c r="T30" s="49">
        <v>17146</v>
      </c>
      <c r="U30" s="53">
        <v>17146</v>
      </c>
    </row>
    <row r="31" spans="3:21" ht="12.75">
      <c r="C31" s="8" t="s">
        <v>27</v>
      </c>
      <c r="D31" s="9">
        <v>118250</v>
      </c>
      <c r="E31" s="9">
        <v>8995</v>
      </c>
      <c r="F31" s="10">
        <f t="shared" si="1"/>
        <v>109255</v>
      </c>
      <c r="G31" s="43">
        <v>4228</v>
      </c>
      <c r="H31" s="49">
        <f t="shared" si="2"/>
        <v>13223</v>
      </c>
      <c r="I31" s="49">
        <f t="shared" si="0"/>
        <v>105027</v>
      </c>
      <c r="J31" s="49">
        <v>4275</v>
      </c>
      <c r="K31" s="9">
        <f t="shared" si="3"/>
        <v>17498</v>
      </c>
      <c r="L31" s="30">
        <f t="shared" si="4"/>
        <v>100752</v>
      </c>
      <c r="M31" s="51">
        <v>4322</v>
      </c>
      <c r="N31" s="9">
        <f t="shared" si="5"/>
        <v>21820</v>
      </c>
      <c r="O31" s="9">
        <f t="shared" si="6"/>
        <v>96430</v>
      </c>
      <c r="P31" s="49">
        <v>4322</v>
      </c>
      <c r="Q31" s="9">
        <f t="shared" si="7"/>
        <v>26142</v>
      </c>
      <c r="R31" s="75">
        <f t="shared" si="8"/>
        <v>92108</v>
      </c>
      <c r="S31" s="52"/>
      <c r="T31" s="49">
        <v>17146</v>
      </c>
      <c r="U31" s="53">
        <v>17146</v>
      </c>
    </row>
    <row r="32" spans="3:21" ht="12.75">
      <c r="C32" s="8" t="s">
        <v>28</v>
      </c>
      <c r="D32" s="9">
        <v>118250</v>
      </c>
      <c r="E32" s="9">
        <v>8995</v>
      </c>
      <c r="F32" s="10">
        <f t="shared" si="1"/>
        <v>109255</v>
      </c>
      <c r="G32" s="43">
        <v>4228</v>
      </c>
      <c r="H32" s="49">
        <f t="shared" si="2"/>
        <v>13223</v>
      </c>
      <c r="I32" s="49">
        <f t="shared" si="0"/>
        <v>105027</v>
      </c>
      <c r="J32" s="49">
        <v>4275</v>
      </c>
      <c r="K32" s="9">
        <f t="shared" si="3"/>
        <v>17498</v>
      </c>
      <c r="L32" s="30">
        <f t="shared" si="4"/>
        <v>100752</v>
      </c>
      <c r="M32" s="51">
        <v>4322</v>
      </c>
      <c r="N32" s="9">
        <f t="shared" si="5"/>
        <v>21820</v>
      </c>
      <c r="O32" s="9">
        <f t="shared" si="6"/>
        <v>96430</v>
      </c>
      <c r="P32" s="49">
        <v>4322</v>
      </c>
      <c r="Q32" s="9">
        <f t="shared" si="7"/>
        <v>26142</v>
      </c>
      <c r="R32" s="75">
        <f t="shared" si="8"/>
        <v>92108</v>
      </c>
      <c r="S32" s="52"/>
      <c r="T32" s="49">
        <v>17146</v>
      </c>
      <c r="U32" s="53">
        <v>17146</v>
      </c>
    </row>
    <row r="33" spans="3:21" ht="12.75">
      <c r="C33" s="8" t="s">
        <v>29</v>
      </c>
      <c r="D33" s="9">
        <v>118250</v>
      </c>
      <c r="E33" s="9">
        <v>8995</v>
      </c>
      <c r="F33" s="10">
        <f t="shared" si="1"/>
        <v>109255</v>
      </c>
      <c r="G33" s="43">
        <v>4228</v>
      </c>
      <c r="H33" s="49">
        <f t="shared" si="2"/>
        <v>13223</v>
      </c>
      <c r="I33" s="49">
        <f t="shared" si="0"/>
        <v>105027</v>
      </c>
      <c r="J33" s="49">
        <v>4275</v>
      </c>
      <c r="K33" s="9">
        <f t="shared" si="3"/>
        <v>17498</v>
      </c>
      <c r="L33" s="30">
        <f t="shared" si="4"/>
        <v>100752</v>
      </c>
      <c r="M33" s="51">
        <v>4322</v>
      </c>
      <c r="N33" s="9">
        <f t="shared" si="5"/>
        <v>21820</v>
      </c>
      <c r="O33" s="9">
        <f t="shared" si="6"/>
        <v>96430</v>
      </c>
      <c r="P33" s="49">
        <v>4322</v>
      </c>
      <c r="Q33" s="9">
        <f t="shared" si="7"/>
        <v>26142</v>
      </c>
      <c r="R33" s="75">
        <f t="shared" si="8"/>
        <v>92108</v>
      </c>
      <c r="S33" s="52"/>
      <c r="T33" s="49">
        <v>17146</v>
      </c>
      <c r="U33" s="53">
        <v>17146</v>
      </c>
    </row>
    <row r="34" spans="3:21" ht="12.75">
      <c r="C34" s="8" t="s">
        <v>30</v>
      </c>
      <c r="D34" s="9">
        <v>89825</v>
      </c>
      <c r="E34" s="9">
        <v>6833</v>
      </c>
      <c r="F34" s="10">
        <f t="shared" si="1"/>
        <v>82992</v>
      </c>
      <c r="G34" s="43">
        <v>3212</v>
      </c>
      <c r="H34" s="49">
        <f t="shared" si="2"/>
        <v>10045</v>
      </c>
      <c r="I34" s="49">
        <f t="shared" si="0"/>
        <v>79780</v>
      </c>
      <c r="J34" s="49">
        <v>3247</v>
      </c>
      <c r="K34" s="9">
        <f t="shared" si="3"/>
        <v>13292</v>
      </c>
      <c r="L34" s="30">
        <f t="shared" si="4"/>
        <v>76533</v>
      </c>
      <c r="M34" s="51">
        <v>3283</v>
      </c>
      <c r="N34" s="9">
        <f t="shared" si="5"/>
        <v>16575</v>
      </c>
      <c r="O34" s="9">
        <f t="shared" si="6"/>
        <v>73250</v>
      </c>
      <c r="P34" s="49">
        <v>3283</v>
      </c>
      <c r="Q34" s="9">
        <f t="shared" si="7"/>
        <v>19858</v>
      </c>
      <c r="R34" s="75">
        <f t="shared" si="8"/>
        <v>69967</v>
      </c>
      <c r="S34" s="52"/>
      <c r="T34" s="49">
        <v>13025</v>
      </c>
      <c r="U34" s="53">
        <v>13025</v>
      </c>
    </row>
    <row r="35" spans="3:21" ht="12.75">
      <c r="C35" s="8" t="s">
        <v>31</v>
      </c>
      <c r="D35" s="9">
        <v>101612</v>
      </c>
      <c r="E35" s="9">
        <v>7730</v>
      </c>
      <c r="F35" s="10">
        <f t="shared" si="1"/>
        <v>93882</v>
      </c>
      <c r="G35" s="43">
        <v>3633</v>
      </c>
      <c r="H35" s="49">
        <f t="shared" si="2"/>
        <v>11363</v>
      </c>
      <c r="I35" s="49">
        <f t="shared" si="0"/>
        <v>90249</v>
      </c>
      <c r="J35" s="49">
        <v>3673</v>
      </c>
      <c r="K35" s="9">
        <f t="shared" si="3"/>
        <v>15036</v>
      </c>
      <c r="L35" s="30">
        <f t="shared" si="4"/>
        <v>86576</v>
      </c>
      <c r="M35" s="51">
        <v>3714</v>
      </c>
      <c r="N35" s="9">
        <f t="shared" si="5"/>
        <v>18750</v>
      </c>
      <c r="O35" s="9">
        <f t="shared" si="6"/>
        <v>82862</v>
      </c>
      <c r="P35" s="49">
        <v>3714</v>
      </c>
      <c r="Q35" s="9">
        <f t="shared" si="7"/>
        <v>22464</v>
      </c>
      <c r="R35" s="75">
        <f t="shared" si="8"/>
        <v>79148</v>
      </c>
      <c r="S35" s="52"/>
      <c r="T35" s="49">
        <v>14734</v>
      </c>
      <c r="U35" s="53">
        <v>14734</v>
      </c>
    </row>
    <row r="36" spans="3:21" ht="12.75">
      <c r="C36" s="8" t="s">
        <v>32</v>
      </c>
      <c r="D36" s="9">
        <v>186562</v>
      </c>
      <c r="E36" s="9">
        <v>14191</v>
      </c>
      <c r="F36" s="10">
        <f t="shared" si="1"/>
        <v>172371</v>
      </c>
      <c r="G36" s="43">
        <v>6670</v>
      </c>
      <c r="H36" s="49">
        <f t="shared" si="2"/>
        <v>20861</v>
      </c>
      <c r="I36" s="49">
        <f t="shared" si="0"/>
        <v>165701</v>
      </c>
      <c r="J36" s="49">
        <v>6744</v>
      </c>
      <c r="K36" s="9">
        <f t="shared" si="3"/>
        <v>27605</v>
      </c>
      <c r="L36" s="30">
        <f t="shared" si="4"/>
        <v>158957</v>
      </c>
      <c r="M36" s="51">
        <v>6818</v>
      </c>
      <c r="N36" s="9">
        <f t="shared" si="5"/>
        <v>34423</v>
      </c>
      <c r="O36" s="9">
        <f t="shared" si="6"/>
        <v>152139</v>
      </c>
      <c r="P36" s="49">
        <v>6818</v>
      </c>
      <c r="Q36" s="9">
        <f t="shared" si="7"/>
        <v>41241</v>
      </c>
      <c r="R36" s="75">
        <f t="shared" si="8"/>
        <v>145321</v>
      </c>
      <c r="S36" s="52"/>
      <c r="T36" s="49">
        <v>27051</v>
      </c>
      <c r="U36" s="53">
        <v>27051</v>
      </c>
    </row>
    <row r="37" spans="3:21" ht="12.75">
      <c r="C37" s="8" t="s">
        <v>33</v>
      </c>
      <c r="D37" s="9">
        <v>107600</v>
      </c>
      <c r="E37" s="9">
        <v>8184</v>
      </c>
      <c r="F37" s="10">
        <f t="shared" si="1"/>
        <v>99416</v>
      </c>
      <c r="G37" s="43">
        <v>3847</v>
      </c>
      <c r="H37" s="49">
        <f t="shared" si="2"/>
        <v>12031</v>
      </c>
      <c r="I37" s="49">
        <f t="shared" si="0"/>
        <v>95569</v>
      </c>
      <c r="J37" s="49">
        <v>3890</v>
      </c>
      <c r="K37" s="9">
        <f t="shared" si="3"/>
        <v>15921</v>
      </c>
      <c r="L37" s="30">
        <f t="shared" si="4"/>
        <v>91679</v>
      </c>
      <c r="M37" s="51">
        <v>3933</v>
      </c>
      <c r="N37" s="9">
        <f t="shared" si="5"/>
        <v>19854</v>
      </c>
      <c r="O37" s="9">
        <f t="shared" si="6"/>
        <v>87746</v>
      </c>
      <c r="P37" s="49">
        <v>3933</v>
      </c>
      <c r="Q37" s="9">
        <f t="shared" si="7"/>
        <v>23787</v>
      </c>
      <c r="R37" s="75">
        <f t="shared" si="8"/>
        <v>83813</v>
      </c>
      <c r="S37" s="52"/>
      <c r="T37" s="49">
        <v>15602</v>
      </c>
      <c r="U37" s="53">
        <v>15602</v>
      </c>
    </row>
    <row r="38" spans="3:21" ht="12.75">
      <c r="C38" s="8" t="s">
        <v>34</v>
      </c>
      <c r="D38" s="9">
        <v>167375</v>
      </c>
      <c r="E38" s="9">
        <v>12731</v>
      </c>
      <c r="F38" s="10">
        <f t="shared" si="1"/>
        <v>154644</v>
      </c>
      <c r="G38" s="43">
        <v>5984</v>
      </c>
      <c r="H38" s="49">
        <f t="shared" si="2"/>
        <v>18715</v>
      </c>
      <c r="I38" s="49">
        <f t="shared" si="0"/>
        <v>148660</v>
      </c>
      <c r="J38" s="49">
        <v>6051</v>
      </c>
      <c r="K38" s="9">
        <f t="shared" si="3"/>
        <v>24766</v>
      </c>
      <c r="L38" s="30">
        <f t="shared" si="4"/>
        <v>142609</v>
      </c>
      <c r="M38" s="51">
        <v>6117</v>
      </c>
      <c r="N38" s="9">
        <f t="shared" si="5"/>
        <v>30883</v>
      </c>
      <c r="O38" s="9">
        <f t="shared" si="6"/>
        <v>136492</v>
      </c>
      <c r="P38" s="49">
        <v>6117</v>
      </c>
      <c r="Q38" s="9">
        <f t="shared" si="7"/>
        <v>37000</v>
      </c>
      <c r="R38" s="75">
        <f t="shared" si="8"/>
        <v>130375</v>
      </c>
      <c r="S38" s="52"/>
      <c r="T38" s="49">
        <v>24269</v>
      </c>
      <c r="U38" s="53">
        <v>24269</v>
      </c>
    </row>
    <row r="39" spans="3:21" ht="12.75">
      <c r="C39" s="8" t="s">
        <v>35</v>
      </c>
      <c r="D39" s="9">
        <v>107600</v>
      </c>
      <c r="E39" s="9">
        <v>8184</v>
      </c>
      <c r="F39" s="10">
        <f t="shared" si="1"/>
        <v>99416</v>
      </c>
      <c r="G39" s="43">
        <v>3847</v>
      </c>
      <c r="H39" s="49">
        <f t="shared" si="2"/>
        <v>12031</v>
      </c>
      <c r="I39" s="49">
        <f t="shared" si="0"/>
        <v>95569</v>
      </c>
      <c r="J39" s="49">
        <v>3890</v>
      </c>
      <c r="K39" s="9">
        <f t="shared" si="3"/>
        <v>15921</v>
      </c>
      <c r="L39" s="30">
        <f t="shared" si="4"/>
        <v>91679</v>
      </c>
      <c r="M39" s="51">
        <v>3933</v>
      </c>
      <c r="N39" s="9">
        <f t="shared" si="5"/>
        <v>19854</v>
      </c>
      <c r="O39" s="9">
        <f t="shared" si="6"/>
        <v>87746</v>
      </c>
      <c r="P39" s="49">
        <v>3933</v>
      </c>
      <c r="Q39" s="9">
        <f t="shared" si="7"/>
        <v>23787</v>
      </c>
      <c r="R39" s="75">
        <f t="shared" si="8"/>
        <v>83813</v>
      </c>
      <c r="S39" s="52"/>
      <c r="T39" s="49">
        <v>15602</v>
      </c>
      <c r="U39" s="53">
        <v>15602</v>
      </c>
    </row>
    <row r="40" spans="3:21" ht="12.75">
      <c r="C40" s="8" t="s">
        <v>36</v>
      </c>
      <c r="D40" s="9">
        <v>68750</v>
      </c>
      <c r="E40" s="9">
        <v>5229</v>
      </c>
      <c r="F40" s="10">
        <f t="shared" si="1"/>
        <v>63521</v>
      </c>
      <c r="G40" s="43">
        <v>2458</v>
      </c>
      <c r="H40" s="49">
        <f t="shared" si="2"/>
        <v>7687</v>
      </c>
      <c r="I40" s="49">
        <f t="shared" si="0"/>
        <v>61063</v>
      </c>
      <c r="J40" s="49">
        <v>2485</v>
      </c>
      <c r="K40" s="9">
        <f t="shared" si="3"/>
        <v>10172</v>
      </c>
      <c r="L40" s="30">
        <f t="shared" si="4"/>
        <v>58578</v>
      </c>
      <c r="M40" s="51">
        <v>2513</v>
      </c>
      <c r="N40" s="9">
        <f t="shared" si="5"/>
        <v>12685</v>
      </c>
      <c r="O40" s="9">
        <f t="shared" si="6"/>
        <v>56065</v>
      </c>
      <c r="P40" s="49">
        <v>2513</v>
      </c>
      <c r="Q40" s="9">
        <f t="shared" si="7"/>
        <v>15198</v>
      </c>
      <c r="R40" s="75">
        <f t="shared" si="8"/>
        <v>53552</v>
      </c>
      <c r="S40" s="52"/>
      <c r="T40" s="49">
        <f>G40+J40+M40+P40</f>
        <v>9969</v>
      </c>
      <c r="U40" s="53">
        <v>9969</v>
      </c>
    </row>
    <row r="41" spans="3:21" ht="12.75">
      <c r="C41" s="8" t="s">
        <v>37</v>
      </c>
      <c r="D41" s="9">
        <v>68750</v>
      </c>
      <c r="E41" s="9">
        <v>5229</v>
      </c>
      <c r="F41" s="10">
        <f t="shared" si="1"/>
        <v>63521</v>
      </c>
      <c r="G41" s="43">
        <v>2458</v>
      </c>
      <c r="H41" s="49">
        <f t="shared" si="2"/>
        <v>7687</v>
      </c>
      <c r="I41" s="49">
        <f t="shared" si="0"/>
        <v>61063</v>
      </c>
      <c r="J41" s="49">
        <v>2485</v>
      </c>
      <c r="K41" s="9">
        <f t="shared" si="3"/>
        <v>10172</v>
      </c>
      <c r="L41" s="30">
        <f t="shared" si="4"/>
        <v>58578</v>
      </c>
      <c r="M41" s="51">
        <v>2513</v>
      </c>
      <c r="N41" s="9">
        <f t="shared" si="5"/>
        <v>12685</v>
      </c>
      <c r="O41" s="9">
        <f t="shared" si="6"/>
        <v>56065</v>
      </c>
      <c r="P41" s="49">
        <v>2513</v>
      </c>
      <c r="Q41" s="9">
        <f t="shared" si="7"/>
        <v>15198</v>
      </c>
      <c r="R41" s="75">
        <f t="shared" si="8"/>
        <v>53552</v>
      </c>
      <c r="S41" s="52"/>
      <c r="T41" s="49">
        <v>9969</v>
      </c>
      <c r="U41" s="53">
        <v>9969</v>
      </c>
    </row>
    <row r="42" spans="3:21" ht="12.75">
      <c r="C42" s="8" t="s">
        <v>38</v>
      </c>
      <c r="D42" s="9">
        <v>51250</v>
      </c>
      <c r="E42" s="9">
        <v>3898</v>
      </c>
      <c r="F42" s="10">
        <f t="shared" si="1"/>
        <v>47352</v>
      </c>
      <c r="G42" s="43">
        <v>1832</v>
      </c>
      <c r="H42" s="49">
        <f t="shared" si="2"/>
        <v>5730</v>
      </c>
      <c r="I42" s="49">
        <f t="shared" si="0"/>
        <v>45520</v>
      </c>
      <c r="J42" s="49">
        <v>1853</v>
      </c>
      <c r="K42" s="9">
        <f t="shared" si="3"/>
        <v>7583</v>
      </c>
      <c r="L42" s="30">
        <f t="shared" si="4"/>
        <v>43667</v>
      </c>
      <c r="M42" s="51">
        <f>D42*0.145/365*92</f>
        <v>1873.0821917808216</v>
      </c>
      <c r="N42" s="9">
        <f t="shared" si="5"/>
        <v>9456.08219178082</v>
      </c>
      <c r="O42" s="9">
        <f t="shared" si="6"/>
        <v>41793.91780821918</v>
      </c>
      <c r="P42" s="49">
        <v>1873</v>
      </c>
      <c r="Q42" s="9">
        <f t="shared" si="7"/>
        <v>11329.08219178082</v>
      </c>
      <c r="R42" s="75">
        <f t="shared" si="8"/>
        <v>39920.91780821918</v>
      </c>
      <c r="S42" s="52"/>
      <c r="T42" s="49">
        <v>7431</v>
      </c>
      <c r="U42" s="53">
        <v>7431</v>
      </c>
    </row>
    <row r="43" spans="3:21" ht="12.75">
      <c r="C43" s="8" t="s">
        <v>39</v>
      </c>
      <c r="D43" s="9">
        <v>51250</v>
      </c>
      <c r="E43" s="9">
        <v>3898</v>
      </c>
      <c r="F43" s="10">
        <f t="shared" si="1"/>
        <v>47352</v>
      </c>
      <c r="G43" s="43">
        <v>1832</v>
      </c>
      <c r="H43" s="49">
        <f t="shared" si="2"/>
        <v>5730</v>
      </c>
      <c r="I43" s="49">
        <f t="shared" si="0"/>
        <v>45520</v>
      </c>
      <c r="J43" s="49">
        <v>1853</v>
      </c>
      <c r="K43" s="9">
        <f t="shared" si="3"/>
        <v>7583</v>
      </c>
      <c r="L43" s="30">
        <f t="shared" si="4"/>
        <v>43667</v>
      </c>
      <c r="M43" s="51">
        <f>D43*0.145/365*92</f>
        <v>1873.0821917808216</v>
      </c>
      <c r="N43" s="9">
        <f t="shared" si="5"/>
        <v>9456.08219178082</v>
      </c>
      <c r="O43" s="9">
        <f t="shared" si="6"/>
        <v>41793.91780821918</v>
      </c>
      <c r="P43" s="49">
        <v>1873</v>
      </c>
      <c r="Q43" s="9">
        <f t="shared" si="7"/>
        <v>11329.08219178082</v>
      </c>
      <c r="R43" s="75">
        <f t="shared" si="8"/>
        <v>39920.91780821918</v>
      </c>
      <c r="S43" s="52"/>
      <c r="T43" s="49">
        <v>7431</v>
      </c>
      <c r="U43" s="53">
        <v>7431</v>
      </c>
    </row>
    <row r="44" spans="3:21" ht="12.75">
      <c r="C44" s="8" t="s">
        <v>40</v>
      </c>
      <c r="D44" s="9">
        <v>51250</v>
      </c>
      <c r="E44" s="9">
        <v>3898</v>
      </c>
      <c r="F44" s="10">
        <f t="shared" si="1"/>
        <v>47352</v>
      </c>
      <c r="G44" s="43">
        <v>1832</v>
      </c>
      <c r="H44" s="49">
        <f t="shared" si="2"/>
        <v>5730</v>
      </c>
      <c r="I44" s="49">
        <f t="shared" si="0"/>
        <v>45520</v>
      </c>
      <c r="J44" s="49">
        <v>1853</v>
      </c>
      <c r="K44" s="9">
        <f t="shared" si="3"/>
        <v>7583</v>
      </c>
      <c r="L44" s="30">
        <f t="shared" si="4"/>
        <v>43667</v>
      </c>
      <c r="M44" s="51">
        <f>D44*0.145/365*92</f>
        <v>1873.0821917808216</v>
      </c>
      <c r="N44" s="9">
        <f t="shared" si="5"/>
        <v>9456.08219178082</v>
      </c>
      <c r="O44" s="9">
        <f t="shared" si="6"/>
        <v>41793.91780821918</v>
      </c>
      <c r="P44" s="49">
        <v>1873</v>
      </c>
      <c r="Q44" s="9">
        <f t="shared" si="7"/>
        <v>11329.08219178082</v>
      </c>
      <c r="R44" s="75">
        <f t="shared" si="8"/>
        <v>39920.91780821918</v>
      </c>
      <c r="S44" s="52"/>
      <c r="T44" s="49">
        <v>7431</v>
      </c>
      <c r="U44" s="53">
        <v>7431</v>
      </c>
    </row>
    <row r="45" spans="3:21" ht="12.75">
      <c r="C45" s="8" t="s">
        <v>41</v>
      </c>
      <c r="D45" s="9">
        <v>51250</v>
      </c>
      <c r="E45" s="9">
        <v>3898</v>
      </c>
      <c r="F45" s="10">
        <f t="shared" si="1"/>
        <v>47352</v>
      </c>
      <c r="G45" s="43">
        <v>1832</v>
      </c>
      <c r="H45" s="49">
        <f t="shared" si="2"/>
        <v>5730</v>
      </c>
      <c r="I45" s="49">
        <f t="shared" si="0"/>
        <v>45520</v>
      </c>
      <c r="J45" s="49">
        <v>1853</v>
      </c>
      <c r="K45" s="9">
        <f t="shared" si="3"/>
        <v>7583</v>
      </c>
      <c r="L45" s="30">
        <f t="shared" si="4"/>
        <v>43667</v>
      </c>
      <c r="M45" s="51">
        <f>D45*0.145/365*92</f>
        <v>1873.0821917808216</v>
      </c>
      <c r="N45" s="9">
        <f t="shared" si="5"/>
        <v>9456.08219178082</v>
      </c>
      <c r="O45" s="9">
        <f t="shared" si="6"/>
        <v>41793.91780821918</v>
      </c>
      <c r="P45" s="49">
        <v>1873</v>
      </c>
      <c r="Q45" s="9">
        <f t="shared" si="7"/>
        <v>11329.08219178082</v>
      </c>
      <c r="R45" s="75">
        <f t="shared" si="8"/>
        <v>39920.91780821918</v>
      </c>
      <c r="S45" s="52"/>
      <c r="T45" s="49">
        <v>7431</v>
      </c>
      <c r="U45" s="53">
        <v>7431</v>
      </c>
    </row>
    <row r="46" spans="3:21" ht="13.5" thickBot="1">
      <c r="C46" s="11" t="s">
        <v>42</v>
      </c>
      <c r="D46" s="12">
        <v>171850</v>
      </c>
      <c r="E46" s="12">
        <v>13073</v>
      </c>
      <c r="F46" s="12">
        <f t="shared" si="1"/>
        <v>158777</v>
      </c>
      <c r="G46" s="54">
        <v>6144</v>
      </c>
      <c r="H46" s="54">
        <f t="shared" si="2"/>
        <v>19217</v>
      </c>
      <c r="I46" s="54">
        <f t="shared" si="0"/>
        <v>152633</v>
      </c>
      <c r="J46" s="54">
        <v>6212</v>
      </c>
      <c r="K46" s="12">
        <f t="shared" si="3"/>
        <v>25429</v>
      </c>
      <c r="L46" s="12">
        <f t="shared" si="4"/>
        <v>146421</v>
      </c>
      <c r="M46" s="70">
        <f>D46*0.145/365*92</f>
        <v>6280.7643835616445</v>
      </c>
      <c r="N46" s="12">
        <f t="shared" si="5"/>
        <v>31709.764383561644</v>
      </c>
      <c r="O46" s="12">
        <f t="shared" si="6"/>
        <v>140140.23561643835</v>
      </c>
      <c r="P46" s="54">
        <v>6281</v>
      </c>
      <c r="Q46" s="12">
        <f t="shared" si="7"/>
        <v>37990.76438356165</v>
      </c>
      <c r="R46" s="72">
        <f t="shared" si="8"/>
        <v>133859.23561643835</v>
      </c>
      <c r="S46" s="55"/>
      <c r="T46" s="54">
        <v>24918</v>
      </c>
      <c r="U46" s="56">
        <v>24918</v>
      </c>
    </row>
    <row r="47" spans="3:21" ht="13.5" thickBot="1">
      <c r="C47" s="11" t="s">
        <v>48</v>
      </c>
      <c r="D47" s="71">
        <f>SUM(D4:D46)</f>
        <v>5566238</v>
      </c>
      <c r="E47" s="72">
        <v>423406</v>
      </c>
      <c r="F47" s="12">
        <f t="shared" si="1"/>
        <v>5142832</v>
      </c>
      <c r="G47" s="54">
        <v>199014</v>
      </c>
      <c r="H47" s="54">
        <f t="shared" si="2"/>
        <v>622420</v>
      </c>
      <c r="I47" s="54">
        <f>D47-E47-G47</f>
        <v>4943818</v>
      </c>
      <c r="J47" s="73">
        <v>201227</v>
      </c>
      <c r="K47" s="74">
        <f t="shared" si="3"/>
        <v>823647</v>
      </c>
      <c r="L47" s="74">
        <f t="shared" si="4"/>
        <v>4742591</v>
      </c>
      <c r="M47" s="73">
        <f aca="true" t="shared" si="9" ref="M47:R47">SUM(M4:M46)</f>
        <v>203438.09315068493</v>
      </c>
      <c r="N47" s="12">
        <f t="shared" si="9"/>
        <v>1027085.0931506848</v>
      </c>
      <c r="O47" s="12">
        <f t="shared" si="9"/>
        <v>4539152.9068493135</v>
      </c>
      <c r="P47" s="54">
        <f t="shared" si="9"/>
        <v>203438</v>
      </c>
      <c r="Q47" s="71">
        <f t="shared" si="9"/>
        <v>1230523.0931506853</v>
      </c>
      <c r="R47" s="77">
        <f t="shared" si="9"/>
        <v>4335714.906849315</v>
      </c>
      <c r="T47" s="48">
        <f>SUM(T4:T46)</f>
        <v>807104</v>
      </c>
      <c r="U47" s="57">
        <f>SUM(U4:U46)</f>
        <v>807104</v>
      </c>
    </row>
    <row r="48" ht="27" customHeight="1"/>
    <row r="49" ht="14.25">
      <c r="B49" s="78" t="s">
        <v>83</v>
      </c>
    </row>
  </sheetData>
  <mergeCells count="1">
    <mergeCell ref="A1:W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Vasvár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Kónya Emília</cp:lastModifiedBy>
  <cp:lastPrinted>2010-03-18T12:30:10Z</cp:lastPrinted>
  <dcterms:created xsi:type="dcterms:W3CDTF">2004-12-07T16:32:31Z</dcterms:created>
  <dcterms:modified xsi:type="dcterms:W3CDTF">2010-03-18T12:35:52Z</dcterms:modified>
  <cp:category/>
  <cp:version/>
  <cp:contentType/>
  <cp:contentStatus/>
</cp:coreProperties>
</file>