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310" firstSheet="35" activeTab="40"/>
  </bookViews>
  <sheets>
    <sheet name="költségvetési egyenleg" sheetId="1" r:id="rId1"/>
    <sheet name="kiadások összesen" sheetId="2" r:id="rId2"/>
    <sheet name="bevételek összesen" sheetId="3" r:id="rId3"/>
    <sheet name="kiadások önkormányzat " sheetId="4" r:id="rId4"/>
    <sheet name="kiadások hivatal " sheetId="5" r:id="rId5"/>
    <sheet name="kiadások egészségügy" sheetId="6" r:id="rId6"/>
    <sheet name="kiadások óvoda " sheetId="7" r:id="rId7"/>
    <sheet name="kiadások könyvtár " sheetId="8" r:id="rId8"/>
    <sheet name="kiadások kultúrközpont" sheetId="9" r:id="rId9"/>
    <sheet name="bevételek önkormányzat" sheetId="10" r:id="rId10"/>
    <sheet name="bevételek hivatal " sheetId="11" r:id="rId11"/>
    <sheet name="bevételek egészségügy" sheetId="12" r:id="rId12"/>
    <sheet name="bevételek óvoda " sheetId="13" r:id="rId13"/>
    <sheet name="bevételek könyvtár " sheetId="14" r:id="rId14"/>
    <sheet name="bevételek kultúrközpont" sheetId="15" r:id="rId15"/>
    <sheet name="állami támogatások" sheetId="16" r:id="rId16"/>
    <sheet name="ÁLLAMI TÁMOGATÁSOK RÉSZLETEZÉSE" sheetId="17" r:id="rId17"/>
    <sheet name="állami támogatások munkatábla" sheetId="18" r:id="rId18"/>
    <sheet name="átvett pénzeszközök" sheetId="19" r:id="rId19"/>
    <sheet name="átadott pénzeszközök" sheetId="20" r:id="rId20"/>
    <sheet name="beruházások felújítások" sheetId="21" r:id="rId21"/>
    <sheet name="szociális kiadások" sheetId="22" r:id="rId22"/>
    <sheet name="helyi adók" sheetId="23" r:id="rId23"/>
    <sheet name="EU projektek" sheetId="24" r:id="rId24"/>
    <sheet name="létszám " sheetId="25" r:id="rId25"/>
    <sheet name="intézményfinanszírozás" sheetId="26" r:id="rId26"/>
    <sheet name="Kimutatás Áht 29A és Stab.tv " sheetId="27" r:id="rId27"/>
    <sheet name="adósságot keletkeztető ügyletek" sheetId="28" r:id="rId28"/>
    <sheet name="pénzeszközök változása" sheetId="29" r:id="rId29"/>
    <sheet name=" maradványkimutatás önkorm" sheetId="30" r:id="rId30"/>
    <sheet name="maradványkimutatás hivatal" sheetId="31" r:id="rId31"/>
    <sheet name="maradványkimutatás egészségügy" sheetId="32" r:id="rId32"/>
    <sheet name="maradványkimutatás óvoda" sheetId="33" r:id="rId33"/>
    <sheet name="maradványkimutatás könyvtár" sheetId="34" r:id="rId34"/>
    <sheet name="maradványkimutatás kulturközp" sheetId="35" r:id="rId35"/>
    <sheet name="TÖBB ÉVES" sheetId="36" r:id="rId36"/>
    <sheet name="KÖZVETETT" sheetId="37" r:id="rId37"/>
    <sheet name="MÉRLEG Áht 24. § (2)" sheetId="38" r:id="rId38"/>
    <sheet name="RÉSZESEDÉSEK" sheetId="39" r:id="rId39"/>
    <sheet name="konszolidált vagyonmérleg" sheetId="40" r:id="rId40"/>
    <sheet name="konszolidált eredménykimutatás" sheetId="41" r:id="rId41"/>
  </sheets>
  <externalReferences>
    <externalReference r:id="rId44"/>
  </externalReferences>
  <definedNames>
    <definedName name="foot_4_place" localSheetId="26">'Kimutatás Áht 29A és Stab.tv '!$A$18</definedName>
    <definedName name="foot_5_place" localSheetId="26">'Kimutatás Áht 29A és Stab.tv '!#REF!</definedName>
    <definedName name="foot_53_place" localSheetId="26">'Kimutatás Áht 29A és Stab.tv '!$A$63</definedName>
    <definedName name="_xlnm.Print_Area" localSheetId="27">'adósságot keletkeztető ügyletek'!$A$1:$I$34</definedName>
    <definedName name="_xlnm.Print_Area" localSheetId="15">'állami támogatások'!$A$1:$D$16</definedName>
    <definedName name="_xlnm.Print_Area" localSheetId="19">'átadott pénzeszközök'!$A$1:$D$119</definedName>
    <definedName name="_xlnm.Print_Area" localSheetId="18">'átvett pénzeszközök'!$A$1:$C$105</definedName>
    <definedName name="_xlnm.Print_Area" localSheetId="20">'beruházások felújítások'!$B$4:$J$63</definedName>
    <definedName name="_xlnm.Print_Area" localSheetId="11">'bevételek egészségügy'!$A$1:$E$98</definedName>
    <definedName name="_xlnm.Print_Area" localSheetId="10">'bevételek hivatal '!$A$1:$G$98</definedName>
    <definedName name="_xlnm.Print_Area" localSheetId="13">'bevételek könyvtár '!$A$1:$G$98</definedName>
    <definedName name="_xlnm.Print_Area" localSheetId="14">'bevételek kultúrközpont'!$A$1:$G$98</definedName>
    <definedName name="_xlnm.Print_Area" localSheetId="12">'bevételek óvoda '!$A$1:$G$98</definedName>
    <definedName name="_xlnm.Print_Area" localSheetId="9">'bevételek önkormányzat'!$A$1:$H$101</definedName>
    <definedName name="_xlnm.Print_Area" localSheetId="2">'bevételek összesen'!$A$1:$H$101</definedName>
    <definedName name="_xlnm.Print_Area" localSheetId="23">'EU projektek'!$A$1:$E$8</definedName>
    <definedName name="_xlnm.Print_Area" localSheetId="25">'intézményfinanszírozás'!$A$1:$G$24</definedName>
    <definedName name="_xlnm.Print_Area" localSheetId="5">'kiadások egészségügy'!$A$1:$E$123</definedName>
    <definedName name="_xlnm.Print_Area" localSheetId="4">'kiadások hivatal '!$A$1:$G$123</definedName>
    <definedName name="_xlnm.Print_Area" localSheetId="7">'kiadások könyvtár '!$A$1:$G$123</definedName>
    <definedName name="_xlnm.Print_Area" localSheetId="8">'kiadások kultúrközpont'!$A$1:$G$123</definedName>
    <definedName name="_xlnm.Print_Area" localSheetId="6">'kiadások óvoda '!$A$1:$G$123</definedName>
    <definedName name="_xlnm.Print_Area" localSheetId="3">'kiadások önkormányzat '!$A$1:$H$123</definedName>
    <definedName name="_xlnm.Print_Area" localSheetId="1">'kiadások összesen'!$A$1:$H$123</definedName>
    <definedName name="_xlnm.Print_Area" localSheetId="26">'Kimutatás Áht 29A és Stab.tv '!$A$1:$L$38</definedName>
    <definedName name="_xlnm.Print_Area" localSheetId="36">'KÖZVETETT'!$A$1:$D$46</definedName>
    <definedName name="_xlnm.Print_Area" localSheetId="24">'létszám '!$A$1:$H$35</definedName>
    <definedName name="_xlnm.Print_Area" localSheetId="37">'MÉRLEG Áht 24. § (2)'!$A$1:$E$159</definedName>
    <definedName name="_xlnm.Print_Area" localSheetId="38">'RÉSZESEDÉSEK'!$A$3:$D$17</definedName>
    <definedName name="_xlnm.Print_Area" localSheetId="21">'szociális kiadások'!$A$1:$C$20</definedName>
    <definedName name="_xlnm.Print_Area" localSheetId="35">'TÖBB ÉVES'!$A$1:$H$33</definedName>
    <definedName name="pr232" localSheetId="37">'MÉRLEG Áht 24. § (2)'!$A$18</definedName>
    <definedName name="pr233" localSheetId="37">'MÉRLEG Áht 24. § (2)'!$A$19</definedName>
    <definedName name="pr234" localSheetId="37">'MÉRLEG Áht 24. § (2)'!$A$20</definedName>
    <definedName name="pr235" localSheetId="37">'MÉRLEG Áht 24. § (2)'!$A$21</definedName>
    <definedName name="pr236" localSheetId="37">'MÉRLEG Áht 24. § (2)'!$A$22</definedName>
    <definedName name="pr312" localSheetId="37">'MÉRLEG Áht 24. § (2)'!$A$9</definedName>
    <definedName name="pr313" localSheetId="37">'MÉRLEG Áht 24. § (2)'!$A$10</definedName>
    <definedName name="pr314" localSheetId="37">'MÉRLEG Áht 24. § (2)'!$A$11</definedName>
    <definedName name="pr315" localSheetId="37">'MÉRLEG Áht 24. § (2)'!$A$12</definedName>
  </definedNames>
  <calcPr fullCalcOnLoad="1"/>
</workbook>
</file>

<file path=xl/sharedStrings.xml><?xml version="1.0" encoding="utf-8"?>
<sst xmlns="http://schemas.openxmlformats.org/spreadsheetml/2006/main" count="5542" uniqueCount="1308">
  <si>
    <t>ÖSSZESEN</t>
  </si>
  <si>
    <t>VASVÁR VÁROS ÖNKORMÁNYZATA ÖSSZESEN</t>
  </si>
  <si>
    <t>Állami támogatások (E Ft)</t>
  </si>
  <si>
    <t>díjak, pótlékok bírságok</t>
  </si>
  <si>
    <t>Saját bevételek összesen</t>
  </si>
  <si>
    <t>Ingatlanok felújítása</t>
  </si>
  <si>
    <t>EU Projektek (E Ft)</t>
  </si>
  <si>
    <t>Beruházások és felújítások (E Ft)</t>
  </si>
  <si>
    <t>Idegenforgalmi adó tartózkodás után</t>
  </si>
  <si>
    <t>megnevezés</t>
  </si>
  <si>
    <t>Összesen:</t>
  </si>
  <si>
    <t>Irányító szerv alá tartozó költségvetési szervnek folyósított működési célú támogatás</t>
  </si>
  <si>
    <t>Irányító szerv alá tartozó költségvetési szervnek folyósított felhalmozási támogatás</t>
  </si>
  <si>
    <t>Kiadás összesen:</t>
  </si>
  <si>
    <t>Állami támogatás (kötelező feladatra)</t>
  </si>
  <si>
    <t>helyi adók</t>
  </si>
  <si>
    <t>osztalékok,koncessziós díjak, hozambevételek</t>
  </si>
  <si>
    <t>tárgyi eszközök, inmateriális javak, vagyoni értékű jog értékesítése, vagyonhasznosítás bevételei</t>
  </si>
  <si>
    <t>részvények, részesedések értékesítése</t>
  </si>
  <si>
    <t>Bevétel (forrás) összesen:</t>
  </si>
  <si>
    <t>Kötelezettségek megnevezése</t>
  </si>
  <si>
    <t>Köt.vállalás éve</t>
  </si>
  <si>
    <t>Tárgyév előtti kifizetés</t>
  </si>
  <si>
    <t>2015. évi kifizetés</t>
  </si>
  <si>
    <t>2016.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</si>
  <si>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</si>
  <si>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</si>
  <si>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</si>
  <si>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</si>
  <si>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</si>
  <si>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</si>
  <si>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</si>
  <si>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</si>
  <si>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</si>
  <si>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</si>
  <si>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</si>
  <si>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Iparűzési adó állandó</t>
  </si>
  <si>
    <t xml:space="preserve">Gépjárműadó </t>
  </si>
  <si>
    <t>Lakosság részére lakásépítéshez, lakásfelújításhoz nyújtott kölcsönök elengedésének összege</t>
  </si>
  <si>
    <t>Ellátottak térítési díjának, illetve kártérítésének méltányossági alapon történő elengedésének összege</t>
  </si>
  <si>
    <t>Helyiségek, eszközök hasznosításából származó bevételből nyújtott kedvezmény, mentesség összege</t>
  </si>
  <si>
    <t>Egyéb kedvezmények összesen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</si>
  <si>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</si>
  <si>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2013.</t>
  </si>
  <si>
    <t>2014.</t>
  </si>
  <si>
    <t>2015.</t>
  </si>
  <si>
    <t>2016.</t>
  </si>
  <si>
    <t>2017.</t>
  </si>
  <si>
    <t>2018.</t>
  </si>
  <si>
    <t>további évek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</si>
  <si>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</si>
  <si>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</si>
  <si>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</si>
  <si>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Bevételek</t>
  </si>
  <si>
    <t>EU forrás</t>
  </si>
  <si>
    <t>Egyéb forrás</t>
  </si>
  <si>
    <t>Saját forrás</t>
  </si>
  <si>
    <t>Kiadások</t>
  </si>
  <si>
    <t>személyi juttatások</t>
  </si>
  <si>
    <t>személyi juttatások járulékai</t>
  </si>
  <si>
    <t>dologi kiadások</t>
  </si>
  <si>
    <t>felújítások</t>
  </si>
  <si>
    <t>beruházások</t>
  </si>
  <si>
    <t>átadott pénzeszközök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</si>
  <si>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</si>
  <si>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</si>
  <si>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</si>
  <si>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</si>
  <si>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</si>
  <si>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Bevételek                                           (+)</t>
  </si>
  <si>
    <t>Kiadások                                            (-)</t>
  </si>
  <si>
    <t>Pénzkészlet tárgyidőszak végén</t>
  </si>
  <si>
    <t>Saját forrásból (kötelező feladatra)</t>
  </si>
  <si>
    <t>Saját forrásból (önként vállalt feladatra)</t>
  </si>
  <si>
    <t>Belföldi kötelezettségek:</t>
  </si>
  <si>
    <t>Dr. Bendefy László Városi Könyvtár</t>
  </si>
  <si>
    <t>Nagy Gáspár Kulturális Központ</t>
  </si>
  <si>
    <t>ÖSSZESÍTETT ÖNKORMÁNYZATI ELŐIRÁNYZATOK</t>
  </si>
  <si>
    <t>Külföldi kötelezettségek:</t>
  </si>
  <si>
    <t>Gazdálkodó szervezet megnevezése</t>
  </si>
  <si>
    <t>Részesedések könyv szerinti értéke</t>
  </si>
  <si>
    <t>A helyi önkormányzat tulajdonában álló gazdálkodó szervezetek működéséből származó kötelezettségek  és a részesedések alakulása (E Ft)</t>
  </si>
  <si>
    <t xml:space="preserve">Foglalkoztatással, munkanélküliséggel kapcsolatos ellátások </t>
  </si>
  <si>
    <t xml:space="preserve">Lakhatással kapcsolatos ellátások </t>
  </si>
  <si>
    <t xml:space="preserve">Intézményi ellátottak pénzbeli juttatásai </t>
  </si>
  <si>
    <t>Irányító szervi támogatások (E Ft)</t>
  </si>
  <si>
    <t>Adósságot keletkeztető ügyletek (E Ft)</t>
  </si>
  <si>
    <t>TÖBB ÉVES KIHATÁSSAL JÁRÓ DÖNTÉSEK  (E Ft)</t>
  </si>
  <si>
    <t>KÖZVETETT TÁMOGATÁSOK (E Ft)</t>
  </si>
  <si>
    <t>Pénzkészlet összesen</t>
  </si>
  <si>
    <t xml:space="preserve">Pénzkészlet összesen </t>
  </si>
  <si>
    <t>ÖNKORMÁNYZAT</t>
  </si>
  <si>
    <t>Részesedések aránya (%)</t>
  </si>
  <si>
    <t>VASI TRIÁSZ KFT</t>
  </si>
  <si>
    <t>RÉGIÓHŐ KFT</t>
  </si>
  <si>
    <t>VASIVÍZ ZRT</t>
  </si>
  <si>
    <t xml:space="preserve">STYL </t>
  </si>
  <si>
    <t>intézményi ellátási díjak</t>
  </si>
  <si>
    <t xml:space="preserve">Felhalmozási célú visszatérítendő támogatások, kölcsönök törlesztése államháztartáson belülre </t>
  </si>
  <si>
    <t>Felhalmozási célú visszatérítendő támogatások, kölcsönök nyújtása államháztartáson belülre</t>
  </si>
  <si>
    <t xml:space="preserve">Ellátottak pénzbeli juttatásai </t>
  </si>
  <si>
    <t xml:space="preserve">Dologi kiadások </t>
  </si>
  <si>
    <t xml:space="preserve">Működési célú visszatérítendő támogatások, kölcsönök nyújtása államháztartáson kívülre </t>
  </si>
  <si>
    <t>Megnevezés</t>
  </si>
  <si>
    <t>eredeti ei.</t>
  </si>
  <si>
    <t>módosított ei.</t>
  </si>
  <si>
    <t>teljesítés</t>
  </si>
  <si>
    <t xml:space="preserve">Működési célú átvett pénzeszközök </t>
  </si>
  <si>
    <t xml:space="preserve">Felhalmozási célú támogatások államháztartáson belülről </t>
  </si>
  <si>
    <t xml:space="preserve">Felhalmozási célú visszatérítendő támogatások, kölcsönök visszatérülése államháztartáson kívülről </t>
  </si>
  <si>
    <t xml:space="preserve">Felhalmozási célú átvett pénzeszközök </t>
  </si>
  <si>
    <t xml:space="preserve">Központi, irányítószervi támogatás folyósítása </t>
  </si>
  <si>
    <t xml:space="preserve">Központi, irányítószervi támogatás </t>
  </si>
  <si>
    <t>Kiadások (E Ft)</t>
  </si>
  <si>
    <t>ÖNKORMÁNYZATI ELŐIRÁNYZATOK</t>
  </si>
  <si>
    <t>Bevételek (E Ft)</t>
  </si>
  <si>
    <t>Óvodapedagógusok, és az óvodapedagógusok nevelő munkáját közvetlenül segítők bértámogatása</t>
  </si>
  <si>
    <t>Óvodaműködtetési támogatás</t>
  </si>
  <si>
    <t>Társulás által fenntartott óvodákba bejáró gyermekek utaztatásának támogatása</t>
  </si>
  <si>
    <t>Egyes szociális és gyermekjóléti feladatok támogatása</t>
  </si>
  <si>
    <t>5.számú melléklet</t>
  </si>
  <si>
    <t>Helyi önkormányzatok működésének általános támogatása B111</t>
  </si>
  <si>
    <t>Települési önkormányzatok egyes köznevelési feladatainak támogatása B112</t>
  </si>
  <si>
    <t>Települési önkormányzatok szociális,gyermekjóléti és gyermekétkeztetési feladatainak támogatása B113</t>
  </si>
  <si>
    <t xml:space="preserve">Felhalmozási célú önkormányzati támogatások B21                  </t>
  </si>
  <si>
    <t>Név:</t>
  </si>
  <si>
    <t>KSH-kód:</t>
  </si>
  <si>
    <t>E G Y E Z T E T Ő   A D A T O K</t>
  </si>
  <si>
    <t>02. SZ. ŰRLAP  ADATAI:</t>
  </si>
  <si>
    <t>adatok forintban</t>
  </si>
  <si>
    <t>Rovat megnevezése</t>
  </si>
  <si>
    <t>Rovat-szám</t>
  </si>
  <si>
    <t>Előirányzat</t>
  </si>
  <si>
    <t>Teljesítés</t>
  </si>
  <si>
    <t>eredeti</t>
  </si>
  <si>
    <t>módosított</t>
  </si>
  <si>
    <t>1.</t>
  </si>
  <si>
    <t>2.</t>
  </si>
  <si>
    <t>3.</t>
  </si>
  <si>
    <t>4.</t>
  </si>
  <si>
    <t>5.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</si>
  <si>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</si>
  <si>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</si>
  <si>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</si>
  <si>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</si>
  <si>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</si>
  <si>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</si>
  <si>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</si>
  <si>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szociális, gyermekjóléti 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</si>
  <si>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</si>
  <si>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</si>
  <si>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</si>
  <si>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</si>
  <si>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</si>
  <si>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központosított előirányzatok</t>
  </si>
  <si>
    <t>B115</t>
  </si>
  <si>
    <t>06</t>
  </si>
  <si>
    <t>Helyi önkormányzatok kiegészítő támogatásai</t>
  </si>
  <si>
    <t>B116</t>
  </si>
  <si>
    <t>07</t>
  </si>
  <si>
    <t>Önkormányzatok működési támogatásai (=01+…+06)</t>
  </si>
  <si>
    <t>B11</t>
  </si>
  <si>
    <t>Felhalmozási célú önkormányzati támogatások</t>
  </si>
  <si>
    <t>B21</t>
  </si>
  <si>
    <t>02. SZ. ŰRLAP  ADATAINAK RÉSZLETEZÉSE:</t>
  </si>
  <si>
    <t>ebből:</t>
  </si>
  <si>
    <t>#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</si>
  <si>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</si>
  <si>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</si>
  <si>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</si>
  <si>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</si>
  <si>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</si>
  <si>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</si>
  <si>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</si>
  <si>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</si>
  <si>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</si>
  <si>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</si>
  <si>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</si>
  <si>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</si>
  <si>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Támogatások, kölcsönök nyújtása és törlesztése (E Ft)</t>
  </si>
  <si>
    <t>22.számú melléklet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</si>
  <si>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</si>
  <si>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</si>
  <si>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</si>
  <si>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</si>
  <si>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</si>
  <si>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</si>
  <si>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</si>
  <si>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</si>
  <si>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</si>
  <si>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</si>
  <si>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</si>
  <si>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</si>
  <si>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</si>
  <si>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</si>
  <si>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</si>
  <si>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</si>
  <si>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</si>
  <si>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</si>
  <si>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</si>
  <si>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</si>
  <si>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</si>
  <si>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</si>
  <si>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</si>
  <si>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kormányok és nemzetközi szervezetek részére</t>
  </si>
  <si>
    <t>egyéb külföldiek részére</t>
  </si>
  <si>
    <t>K511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</si>
  <si>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</si>
  <si>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</si>
  <si>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</si>
  <si>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</si>
  <si>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</si>
  <si>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</si>
  <si>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</si>
  <si>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</si>
  <si>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</si>
  <si>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</si>
  <si>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</si>
  <si>
    <t>Támogatások, kölcsönök bevételei (E Ft)</t>
  </si>
  <si>
    <t>23.számú melléklet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</si>
  <si>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</si>
  <si>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</si>
  <si>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</si>
  <si>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</si>
  <si>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</si>
  <si>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</si>
  <si>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</si>
  <si>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</si>
  <si>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</si>
  <si>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</si>
  <si>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</si>
  <si>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</si>
  <si>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</si>
  <si>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</si>
  <si>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</si>
  <si>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</si>
  <si>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</si>
  <si>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</si>
  <si>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</si>
  <si>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</si>
  <si>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</si>
  <si>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</si>
  <si>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</si>
  <si>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</si>
  <si>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</si>
  <si>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</si>
  <si>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</si>
  <si>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</si>
  <si>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</si>
  <si>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</si>
  <si>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</si>
  <si>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Működési célú visszatérítendő támogatások, kölcsönök visszatérülése államháztartáson kívülről </t>
  </si>
  <si>
    <t>B63</t>
  </si>
  <si>
    <t xml:space="preserve">Egyéb működési célú átvett pénzeszközök </t>
  </si>
  <si>
    <t>B72</t>
  </si>
  <si>
    <t>B73</t>
  </si>
  <si>
    <t>18.számú melléklet</t>
  </si>
  <si>
    <t>DR. BENDEFY LÁSZLÓ VÁROSI KÖNYVTÁR</t>
  </si>
  <si>
    <t>NAGY GÁSPÁR KULTURÁLIS KÖZPONT</t>
  </si>
  <si>
    <t>Immateriális javak beszerzése, létesítése</t>
  </si>
  <si>
    <t>K61</t>
  </si>
  <si>
    <t xml:space="preserve">Ingatlanok beszerzése, létesítése 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</si>
  <si>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</si>
  <si>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</si>
  <si>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</si>
  <si>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</si>
  <si>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</si>
  <si>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</si>
  <si>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</si>
  <si>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</si>
  <si>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</si>
  <si>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</si>
  <si>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</si>
  <si>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</si>
  <si>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</si>
  <si>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</si>
  <si>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</si>
  <si>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</si>
  <si>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</si>
  <si>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</si>
  <si>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</si>
  <si>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</si>
  <si>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</si>
  <si>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</si>
  <si>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hivatal</t>
  </si>
  <si>
    <t>Helyi adó és egyéb közhatalmi bevételek (E Ft)</t>
  </si>
  <si>
    <t>termőföld bérbeadásából származó jövedelem utáni SZJA</t>
  </si>
  <si>
    <t>B31</t>
  </si>
  <si>
    <t>Jövedelemadók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</si>
  <si>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</si>
  <si>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</si>
  <si>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</si>
  <si>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</si>
  <si>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</si>
  <si>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</si>
  <si>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</si>
  <si>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</si>
  <si>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</si>
  <si>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</si>
  <si>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</si>
  <si>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</si>
  <si>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</si>
  <si>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</si>
  <si>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</si>
  <si>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</si>
  <si>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</si>
  <si>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</si>
  <si>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</si>
  <si>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</si>
  <si>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</si>
  <si>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</si>
  <si>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B36</t>
  </si>
  <si>
    <t xml:space="preserve">Egyéb közhatalmi bevételek </t>
  </si>
  <si>
    <t>KÖZHATALMI BEVÉTELEK ÖSSZESEN</t>
  </si>
  <si>
    <t>B3</t>
  </si>
  <si>
    <t>Tulajdonosi bevételek</t>
  </si>
  <si>
    <t>Lakosságnak juttatott támogatások, szociális, rászorultsági jellegű ellátások (E Ft)</t>
  </si>
  <si>
    <t>21.számú melléklet</t>
  </si>
  <si>
    <t>K42</t>
  </si>
  <si>
    <t>Családi támogatások</t>
  </si>
  <si>
    <t>K44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</si>
  <si>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</si>
  <si>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</si>
  <si>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</si>
  <si>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</si>
  <si>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</si>
  <si>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>K46</t>
  </si>
  <si>
    <t xml:space="preserve">lakásfenntartási támogatás [Szoctv. 38. § (1) bek. a) és b) pontok] </t>
  </si>
  <si>
    <t>természetben nyújtott lakásfenntartási támogatás [Szoctv. 47.§ (1) bek. b) pont]</t>
  </si>
  <si>
    <t>K47</t>
  </si>
  <si>
    <t>K48</t>
  </si>
  <si>
    <t xml:space="preserve">Egyéb nem intézményi ellátások </t>
  </si>
  <si>
    <t>K4</t>
  </si>
  <si>
    <t>Foglalkoztatottak létszáma (fő)</t>
  </si>
  <si>
    <t>17.számú melléklet</t>
  </si>
  <si>
    <t>MEGNEVEZÉS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</si>
  <si>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</si>
  <si>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</si>
  <si>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</si>
  <si>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</si>
  <si>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</si>
  <si>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</si>
  <si>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</si>
  <si>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</si>
  <si>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</si>
  <si>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</si>
  <si>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</si>
  <si>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</si>
  <si>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</si>
  <si>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</si>
  <si>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</si>
  <si>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</si>
  <si>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</si>
  <si>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</si>
  <si>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</si>
  <si>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</si>
  <si>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</si>
  <si>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</si>
  <si>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</si>
  <si>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FOGLALKOZTATOTTAK (fő)        DR. BENDEFY LÁSZLÓ VÁROSI KÖNYVTÁR</t>
  </si>
  <si>
    <t>FOGLALKOZTATOTTAK MINDÖSSZESEN</t>
  </si>
  <si>
    <t>FOGLALKOZTATOTTAK (fő)  NAGY GÁSPÁR KULTURÁLIS KÖZPONT</t>
  </si>
  <si>
    <t>egészségügy</t>
  </si>
  <si>
    <t>óvoda</t>
  </si>
  <si>
    <t>könyvtár</t>
  </si>
  <si>
    <t>BÉRKOMPENZÁCIÓ</t>
  </si>
  <si>
    <t>ÉRDEKELTSÉGNÖVELŐ</t>
  </si>
  <si>
    <t>ÁLLAMI TÁMOGATÁSOK</t>
  </si>
  <si>
    <t>eügy</t>
  </si>
  <si>
    <t>kulturközpont</t>
  </si>
  <si>
    <t>összesen</t>
  </si>
  <si>
    <t>OTP-MFB hitel KEOP geotermikus energia felhasználáshoz</t>
  </si>
  <si>
    <t>Pénzeszközök változása (E Ft)</t>
  </si>
  <si>
    <t>Kötelezettségek (készfizető kezesség, nem mérlegtétel)</t>
  </si>
  <si>
    <t>2013-2023.06.30.</t>
  </si>
  <si>
    <t>C/II Pénztárak, csekkek, betétkönyvek</t>
  </si>
  <si>
    <t>E) EGYÉB SAJÁTOS ESZKÖZOLDALI  ELSZÁMOLÁSOK</t>
  </si>
  <si>
    <t>ESZKÖZÖK ÖSSZESEN (=A+B+C+D+E+F)</t>
  </si>
  <si>
    <t>G/IV Felhalmozott eredmény</t>
  </si>
  <si>
    <t>G/V Eszközök értékhelyesbítésének forrása</t>
  </si>
  <si>
    <t>G/VI Mérleg szerinti eredmény</t>
  </si>
  <si>
    <t>FORRÁSOK ÖSSZESEN (=G+H+I+J+K)</t>
  </si>
  <si>
    <t>K13 - Önkormányzati (irányító szervi) konszolidált beszámoló - Konszolidált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</si>
  <si>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</si>
  <si>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</si>
  <si>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</si>
  <si>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</si>
  <si>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</si>
  <si>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</si>
  <si>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</si>
  <si>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</si>
  <si>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</si>
  <si>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A)  TEVÉKENYSÉGEK EREDMÉNYE (=I±II+III-IV-V-VI-VII)</t>
  </si>
  <si>
    <t>B)  PÉNZÜGYI MŰVELETEK EREDMÉNYE (=VIII-IX)</t>
  </si>
  <si>
    <t>önkorm.saját</t>
  </si>
  <si>
    <t>A helyi önkormányzat költségvetési mérlege közgazdasági tagolásban (E Ft)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</si>
  <si>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</si>
  <si>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</si>
  <si>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</si>
  <si>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</si>
  <si>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</si>
  <si>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</si>
  <si>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</si>
  <si>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</si>
  <si>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</si>
  <si>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</si>
  <si>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</si>
  <si>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</si>
  <si>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</si>
  <si>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</si>
  <si>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</si>
  <si>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</si>
  <si>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</si>
  <si>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</si>
  <si>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>K3</t>
  </si>
  <si>
    <t>Társadalombiztosítási ellátások</t>
  </si>
  <si>
    <t>K41</t>
  </si>
  <si>
    <t>Pénzbeli kárpótlások, kártérítések</t>
  </si>
  <si>
    <t>K43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</si>
  <si>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</si>
  <si>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</si>
  <si>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</si>
  <si>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</si>
  <si>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</si>
  <si>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</si>
  <si>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</si>
  <si>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</si>
  <si>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</si>
  <si>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</si>
  <si>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</si>
  <si>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</si>
  <si>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</si>
  <si>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</si>
  <si>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</si>
  <si>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</si>
  <si>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</si>
  <si>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</si>
  <si>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</si>
  <si>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</si>
  <si>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</si>
  <si>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</si>
  <si>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</si>
  <si>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</si>
  <si>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</si>
  <si>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Felhalmozási célú garancia- és kezességvállalásból származó kifizetés államháztartáson belülre</t>
  </si>
  <si>
    <t>K81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</si>
  <si>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</si>
  <si>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</si>
  <si>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</si>
  <si>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</si>
  <si>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</si>
  <si>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</si>
  <si>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</si>
  <si>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</si>
  <si>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</si>
  <si>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</si>
  <si>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</si>
  <si>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</si>
  <si>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</si>
  <si>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</si>
  <si>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</si>
  <si>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</si>
  <si>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</si>
  <si>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</si>
  <si>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</si>
  <si>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</si>
  <si>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</si>
  <si>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</si>
  <si>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</si>
  <si>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</si>
  <si>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</si>
  <si>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</si>
  <si>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</si>
  <si>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</si>
  <si>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</si>
  <si>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</si>
  <si>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</si>
  <si>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</si>
  <si>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</si>
  <si>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</si>
  <si>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</si>
  <si>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</si>
  <si>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</si>
  <si>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</si>
  <si>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</si>
  <si>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</si>
  <si>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</si>
  <si>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</si>
  <si>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</si>
  <si>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</si>
  <si>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</si>
  <si>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</si>
  <si>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</si>
  <si>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</si>
  <si>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</si>
  <si>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</si>
  <si>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</si>
  <si>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</si>
  <si>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</si>
  <si>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</t>
  </si>
  <si>
    <t>B1</t>
  </si>
  <si>
    <t xml:space="preserve">Jövedelemadók </t>
  </si>
  <si>
    <t>Szociális hozzájárulási adó és járulékok</t>
  </si>
  <si>
    <t>B32</t>
  </si>
  <si>
    <t>Bérhez és foglalkoztatáshoz kapcsolódó adók</t>
  </si>
  <si>
    <t>B33</t>
  </si>
  <si>
    <t xml:space="preserve">Közhatalmi bevételek 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</si>
  <si>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</si>
  <si>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</si>
  <si>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</si>
  <si>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</si>
  <si>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</si>
  <si>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</si>
  <si>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</si>
  <si>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</si>
  <si>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</si>
  <si>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</si>
  <si>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</si>
  <si>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</si>
  <si>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</si>
  <si>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</si>
  <si>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</si>
  <si>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</si>
  <si>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</si>
  <si>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</si>
  <si>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</si>
  <si>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</si>
  <si>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</si>
  <si>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</si>
  <si>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</si>
  <si>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</si>
  <si>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Egyéb működési célú átvett pénzeszközök</t>
  </si>
  <si>
    <t>B6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</si>
  <si>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</si>
  <si>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</si>
  <si>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</si>
  <si>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</si>
  <si>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</si>
  <si>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</si>
  <si>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</si>
  <si>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</si>
  <si>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</si>
  <si>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</si>
  <si>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</si>
  <si>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</si>
  <si>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</si>
  <si>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</si>
  <si>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</si>
  <si>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</si>
  <si>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</si>
  <si>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</si>
  <si>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</si>
  <si>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</si>
  <si>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Egyéb felhalmozási célú átvett pénzeszközök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</si>
  <si>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</si>
  <si>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</si>
  <si>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</si>
  <si>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</si>
  <si>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</si>
  <si>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</si>
  <si>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</si>
  <si>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</si>
  <si>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</si>
  <si>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</si>
  <si>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</si>
  <si>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</si>
  <si>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</si>
  <si>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</si>
  <si>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</si>
  <si>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</si>
  <si>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</si>
  <si>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</si>
  <si>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</si>
  <si>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</si>
  <si>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</si>
  <si>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</si>
  <si>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</si>
  <si>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</si>
  <si>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</si>
  <si>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</si>
  <si>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</si>
  <si>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</si>
  <si>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</si>
  <si>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</si>
  <si>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</si>
  <si>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</si>
  <si>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</si>
  <si>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</si>
  <si>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</si>
  <si>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</si>
  <si>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</si>
  <si>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</si>
  <si>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</si>
  <si>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</si>
  <si>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</si>
  <si>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</si>
  <si>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</si>
  <si>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</si>
  <si>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korrekció eszköz illetve forrásoldali elszámolások miatt (forgótőke,előlegek ...)</t>
  </si>
  <si>
    <t>kötelező feladatok    (eredeti előir.)</t>
  </si>
  <si>
    <t>kötelező feladatok    (módosított ei.)</t>
  </si>
  <si>
    <t xml:space="preserve">állami (államigazgatási) feladatok 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</si>
  <si>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</si>
  <si>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</si>
  <si>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</si>
  <si>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</si>
  <si>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</si>
  <si>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</si>
  <si>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</si>
  <si>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</si>
  <si>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</si>
  <si>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</si>
  <si>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</si>
  <si>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</si>
  <si>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</si>
  <si>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</si>
  <si>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</si>
  <si>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</si>
  <si>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</si>
  <si>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</si>
  <si>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</si>
  <si>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</si>
  <si>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</si>
  <si>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</si>
  <si>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</si>
  <si>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</si>
  <si>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</si>
  <si>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</si>
  <si>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</si>
  <si>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</si>
  <si>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</si>
  <si>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</si>
  <si>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</si>
  <si>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</si>
  <si>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Szakmai anyagok beszerzése</t>
  </si>
  <si>
    <t>K311</t>
  </si>
  <si>
    <t>Üzemeltetési anyagok beszerzése</t>
  </si>
  <si>
    <t>K312</t>
  </si>
  <si>
    <t>Árubeszerzés</t>
  </si>
  <si>
    <t>K313</t>
  </si>
  <si>
    <t>Informatikai szolgáltatások igénybevétele</t>
  </si>
  <si>
    <t>K321</t>
  </si>
  <si>
    <t>Egyéb kommunikációs szolgáltatások</t>
  </si>
  <si>
    <t>K322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</si>
  <si>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</si>
  <si>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</si>
  <si>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</si>
  <si>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</si>
  <si>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</si>
  <si>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</si>
  <si>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</si>
  <si>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</si>
  <si>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</si>
  <si>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</si>
  <si>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</si>
  <si>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</si>
  <si>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</si>
  <si>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</si>
  <si>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</si>
  <si>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</si>
  <si>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</si>
  <si>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</si>
  <si>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</si>
  <si>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</si>
  <si>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</si>
  <si>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</si>
  <si>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</si>
  <si>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</si>
  <si>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</si>
  <si>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</si>
  <si>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</si>
  <si>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</si>
  <si>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</si>
  <si>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</si>
  <si>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</si>
  <si>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</si>
  <si>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</si>
  <si>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</si>
  <si>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</si>
  <si>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</si>
  <si>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</si>
  <si>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</si>
  <si>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</si>
  <si>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</si>
  <si>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</si>
  <si>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</si>
  <si>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önként vállalt feladatok</t>
  </si>
  <si>
    <t>6.számú melléklet</t>
  </si>
  <si>
    <t>7.számú melléklet</t>
  </si>
  <si>
    <t>8.számú melléklet</t>
  </si>
  <si>
    <t>10.számú melléklet</t>
  </si>
  <si>
    <t xml:space="preserve">állami (államigaz-gatási) feladatok </t>
  </si>
  <si>
    <t>Települési önkormányzatok szociális és gyermekjóléti  feladatainak támogatása</t>
  </si>
  <si>
    <t>Magánszemélyek jövedelemadói</t>
  </si>
  <si>
    <t>B311</t>
  </si>
  <si>
    <t xml:space="preserve">Társaságok jövedelemadói </t>
  </si>
  <si>
    <t>B312</t>
  </si>
  <si>
    <t xml:space="preserve">Fogyasztási adók </t>
  </si>
  <si>
    <t>B352</t>
  </si>
  <si>
    <t xml:space="preserve">Pénzügyi monopóliumok nyereségét terhelő adók </t>
  </si>
  <si>
    <t>B353</t>
  </si>
  <si>
    <t xml:space="preserve">Egyéb áruhasználati és szolgáltatási adók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</si>
  <si>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</si>
  <si>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</si>
  <si>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</si>
  <si>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</si>
  <si>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</si>
  <si>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</si>
  <si>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</si>
  <si>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</si>
  <si>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</si>
  <si>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</si>
  <si>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</si>
  <si>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</si>
  <si>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</si>
  <si>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</si>
  <si>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11.számú melléklet</t>
  </si>
  <si>
    <t>12.számú melléklet</t>
  </si>
  <si>
    <t>13.számú melléklet</t>
  </si>
  <si>
    <t>14.számú melléklet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</si>
  <si>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</si>
  <si>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</si>
  <si>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</si>
  <si>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</si>
  <si>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</si>
  <si>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</si>
  <si>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</si>
  <si>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</si>
  <si>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</si>
  <si>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</si>
  <si>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</si>
  <si>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</si>
  <si>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</si>
  <si>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</si>
  <si>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</si>
  <si>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</si>
  <si>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</si>
  <si>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</si>
  <si>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</si>
  <si>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</si>
  <si>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3.számú melléklet</t>
  </si>
  <si>
    <t>9.számú melléklet</t>
  </si>
  <si>
    <t>16.számú melléklet</t>
  </si>
  <si>
    <t>19.számú melléklet</t>
  </si>
  <si>
    <t>20.számú melléklet</t>
  </si>
  <si>
    <t>25.számú melléklet</t>
  </si>
  <si>
    <t>27.számú melléklet</t>
  </si>
  <si>
    <t>28.számú melléklet</t>
  </si>
  <si>
    <t>30.számú melléklet</t>
  </si>
  <si>
    <t>31.számú melléklet</t>
  </si>
  <si>
    <t>32.számú melléklet</t>
  </si>
  <si>
    <t>ÖSSZESEN   teljesítés</t>
  </si>
  <si>
    <t>eredeti előir.</t>
  </si>
  <si>
    <t>kötelező   telj.</t>
  </si>
  <si>
    <t>önként vállalt  teljesítés</t>
  </si>
  <si>
    <t>ÖSSZESEN   teljesítés kötelező</t>
  </si>
  <si>
    <t>ÖSSZESEN   teljesítés KÖTELEZŐ</t>
  </si>
  <si>
    <t xml:space="preserve">Dr. Bendefy László Városi Könyvtár KÖLTSÉGVETÉSI SZERV </t>
  </si>
  <si>
    <t>Nagy Gáspár Kulturális Központ KÖLTSÉGVETÉSI SZERV</t>
  </si>
  <si>
    <t>29. számú melléklete</t>
  </si>
  <si>
    <t>Települési önkormányzatok kulturális feladatainak támogatása B114</t>
  </si>
  <si>
    <t>Működési célú költségvetési támogatások és kiegészítő támogatások B115</t>
  </si>
  <si>
    <t xml:space="preserve">Önkormányzatok működési támogatásai B11                  </t>
  </si>
  <si>
    <t>Elszámolásból származó bevételek B116</t>
  </si>
  <si>
    <t>Sorszám</t>
  </si>
  <si>
    <t>Működési célú költségvetési támogatások és kiegészítő támogatás</t>
  </si>
  <si>
    <t>Elszámolásból származó bevételek</t>
  </si>
  <si>
    <t>Kiegészítő támogatás az óvodapedagógusok minősítéséből adódó többlet kiadásokhoz</t>
  </si>
  <si>
    <t>Települési önkormányzatok szociális feladatainak egyéb támogatása</t>
  </si>
  <si>
    <r>
      <t xml:space="preserve">ebből:   </t>
    </r>
    <r>
      <rPr>
        <b/>
        <i/>
        <sz val="8"/>
        <rFont val="Times New Roman"/>
        <family val="1"/>
      </rPr>
      <t>II.</t>
    </r>
  </si>
  <si>
    <t>T Á J É K O Z T A T Ó   J E L L E G Ű   A D A T O K :</t>
  </si>
  <si>
    <t xml:space="preserve">EGYÉB  ADATOK </t>
  </si>
  <si>
    <t>B64</t>
  </si>
  <si>
    <t>B65</t>
  </si>
  <si>
    <t>nonprofit gazdasági társaságok</t>
  </si>
  <si>
    <t>B74</t>
  </si>
  <si>
    <t>B75</t>
  </si>
  <si>
    <t>Európai Únió</t>
  </si>
  <si>
    <t xml:space="preserve">kormányok és nemzetközi szervezetek </t>
  </si>
  <si>
    <t>egyházi jogi személyek</t>
  </si>
  <si>
    <t>háztartások</t>
  </si>
  <si>
    <t>pénzügyi vállalkozások</t>
  </si>
  <si>
    <t>állami többségi tulajdonú nem pénzügyi vállalkozások</t>
  </si>
  <si>
    <t>önkormányzati többségi tulajdonú nem pénzügyi vállalkozások</t>
  </si>
  <si>
    <t>egyéb vállalkozások</t>
  </si>
  <si>
    <t xml:space="preserve">egyéb külföldiek </t>
  </si>
  <si>
    <t>VASVÁRI POLGÁRMESTERI HIVATAL</t>
  </si>
  <si>
    <t>egyéb pénzbeli és természetbeni gyermekvédelmi támogatások (Erzsébet utalvány)</t>
  </si>
  <si>
    <t>óvodáztatási támogatás</t>
  </si>
  <si>
    <t xml:space="preserve"> Vasvári Polgármesteri Hivatal</t>
  </si>
  <si>
    <t>Vasvári Polgármesteri Hivatal KÖLTSÉGVETÉSI SZERV</t>
  </si>
  <si>
    <t>FOGLALKOZTATOTTAK (fő) VASVÁRI POLGÁRMESTERI HIVATAL</t>
  </si>
  <si>
    <t>lakosságnak nyújtott kölcsön visszatérülés</t>
  </si>
  <si>
    <t>Adóbevételek és adókedvezmények összesen:</t>
  </si>
  <si>
    <t>Kölcsön bevételek és kölcsönök elengedése összesen</t>
  </si>
  <si>
    <t>Térítési díj bevételek és kedvezmények összesen</t>
  </si>
  <si>
    <t>Egyéb nyújtott kedvezmény vagy kölcsön elengedésének összege</t>
  </si>
  <si>
    <t>K513</t>
  </si>
  <si>
    <t>Tartalékok</t>
  </si>
  <si>
    <t>Működési célú támogatások Európai Uniónak</t>
  </si>
  <si>
    <t>Készletértékesítés ellenértéke</t>
  </si>
  <si>
    <t>Közvetített szolgáltatások eelenértéke</t>
  </si>
  <si>
    <t>Biztosító által fizetett kártérítés</t>
  </si>
  <si>
    <t>B411</t>
  </si>
  <si>
    <t>Működési célú visszatérítendő támogatások, kölcsönök visszatérülése az Európai Uniótól</t>
  </si>
  <si>
    <t>Működési célú visszatérítendő támogatások, kölcsönök visszatérülése kormányoktól és más nemz.</t>
  </si>
  <si>
    <t>Működési célú visszatérítendő támogatások, kölcsönök visszatérülése áhtn kívülről</t>
  </si>
  <si>
    <t>Felhalmozási célú visszatérítendő támogatások, kölcsönök visszatérülése az Európai Uniótól</t>
  </si>
  <si>
    <t>2017. évi kifizetés</t>
  </si>
  <si>
    <t>2018. év kifizetések</t>
  </si>
  <si>
    <t>2019. évi kifizetések</t>
  </si>
  <si>
    <t xml:space="preserve">KÖLTSÉGVETÉSI ENGEDÉLYEZETT LÉTSZÁMKERETBE NEM TARTOZÓ FOGLALKOZTATOTTAK LÉTSZÁMA AZ IDŐSZAK VÉGÉN ÖSSZESEN </t>
  </si>
  <si>
    <t>finanszírozás</t>
  </si>
  <si>
    <t>B</t>
  </si>
  <si>
    <t>K</t>
  </si>
  <si>
    <t>pénzforgalmi konszolidált</t>
  </si>
  <si>
    <t>előző évi maradvány</t>
  </si>
  <si>
    <t>VASVÁR VÁROS ÖNKORMÁNYZATA ÖSSZESEN konszolidálás előtt</t>
  </si>
  <si>
    <t xml:space="preserve">összesen konszolidált költségvetési </t>
  </si>
  <si>
    <t>kötelező feladatok</t>
  </si>
  <si>
    <t>módosított ei</t>
  </si>
  <si>
    <t>4. számú melléklet</t>
  </si>
  <si>
    <t>Működési célú támogatások az Európai Uniónak</t>
  </si>
  <si>
    <t>ÖNKORMÁNYZATI SAJÁT  ELŐIRÁNYZATOK</t>
  </si>
  <si>
    <t>2. számú melléklet</t>
  </si>
  <si>
    <t>Működési célú költségvetési támogatások és kiegészítő támogatások</t>
  </si>
  <si>
    <t>Működési célú visszatérítendő támogatások, kölcsönök visszatérülése kormányoktól és más nemzetközi szervezetektől</t>
  </si>
  <si>
    <t>Működési célú visszatérítendő támogatások, kölcsönök visszatérülése Európai Uniótól</t>
  </si>
  <si>
    <t>Működési célú garancia- és kezességvállalásból származó megtérülések államházt.kívülről</t>
  </si>
  <si>
    <t>Felhalmozási célú visszatérítendő támogatások, kölcsönök visszatérülése kormányoktól és más nemzetközi szervezetektől</t>
  </si>
  <si>
    <t>Vasvár Város Önkormányzata</t>
  </si>
  <si>
    <r>
      <t xml:space="preserve">KIADÁSOK </t>
    </r>
    <r>
      <rPr>
        <sz val="10"/>
        <rFont val="Arial"/>
        <family val="2"/>
      </rPr>
      <t>(eFt-ban)</t>
    </r>
  </si>
  <si>
    <r>
      <t xml:space="preserve">BEVÉTELEK </t>
    </r>
    <r>
      <rPr>
        <sz val="10"/>
        <rFont val="Arial"/>
        <family val="2"/>
      </rPr>
      <t>(eFt-ban)</t>
    </r>
  </si>
  <si>
    <t>Személyi juttatások</t>
  </si>
  <si>
    <t>Működési célú támogatások áhtn belülről</t>
  </si>
  <si>
    <t>Munkaadókat terhelő járulékok és SZOCHO</t>
  </si>
  <si>
    <t>Önkormányzatok működési támogatásai</t>
  </si>
  <si>
    <t>Dologi kiadások</t>
  </si>
  <si>
    <t>Közhatalmi bevételek (adók, bírságok)</t>
  </si>
  <si>
    <t>Ellátottak pénzbeli juttatásai</t>
  </si>
  <si>
    <t>Működési bevételek</t>
  </si>
  <si>
    <t>Egyéb működési célú kiadások</t>
  </si>
  <si>
    <t>Működési célú átvett pénzeszközök</t>
  </si>
  <si>
    <t>Működési célú költségvetési kiadások</t>
  </si>
  <si>
    <t>Működési célú költségvetési bevételek</t>
  </si>
  <si>
    <t>Működési egyenleg összege:</t>
  </si>
  <si>
    <t>ennek finanszírozása</t>
  </si>
  <si>
    <t>Működési célú maradvány (belső fin.):</t>
  </si>
  <si>
    <t>Működési célú hitelfelvétel (külső fin.):</t>
  </si>
  <si>
    <t>Működési célú finanszírozási bevételek</t>
  </si>
  <si>
    <t>Beruházások</t>
  </si>
  <si>
    <t>Felhalmozási célú támogatások áhtn belülről</t>
  </si>
  <si>
    <t>Felújítások</t>
  </si>
  <si>
    <t>Felhalmozási bevételek</t>
  </si>
  <si>
    <t>Egyéb felhalmozási kiadások</t>
  </si>
  <si>
    <t>Felhalmozási célú átvett pénzeszközök</t>
  </si>
  <si>
    <t>Felhalmozási célú költségvetési kiadások</t>
  </si>
  <si>
    <t>Felhalmozási célú költségvetési bevételek</t>
  </si>
  <si>
    <t>Fehalmozási egyenleg összege:</t>
  </si>
  <si>
    <t>Felhalm. célú értékpapír beváltás (belső fin.):</t>
  </si>
  <si>
    <t>Felhalmozási célú maradvány (belső fin.):</t>
  </si>
  <si>
    <t>Felhalmozási célú hitelfelvétel (külső fin.):</t>
  </si>
  <si>
    <t>Felhalmozási célú finanszírozási bevételek:</t>
  </si>
  <si>
    <t xml:space="preserve">Költségvetési kiadások összesen:  </t>
  </si>
  <si>
    <t>Költségvetési bevételek összesen:</t>
  </si>
  <si>
    <t>Költségvetési egyenleg:</t>
  </si>
  <si>
    <t>Értékpapír beváltás:</t>
  </si>
  <si>
    <t xml:space="preserve">Maradvány igénybevétele: </t>
  </si>
  <si>
    <t>Hitelfelvétel összesen:</t>
  </si>
  <si>
    <t>Államháztartáson belüli megelőlegezés</t>
  </si>
  <si>
    <t>KIADÁSOK:</t>
  </si>
  <si>
    <t>BEVÉTELEK:</t>
  </si>
  <si>
    <t>Lekötött bankbetét megszüntetése:</t>
  </si>
  <si>
    <t>Pénzeszközök lekötött bankbetétként való elhelyezése</t>
  </si>
  <si>
    <t xml:space="preserve">A/I Immateriális javak </t>
  </si>
  <si>
    <t xml:space="preserve">A/II Tárgyi eszközök  </t>
  </si>
  <si>
    <t xml:space="preserve">A/III Befektetett pénzügyi eszközök </t>
  </si>
  <si>
    <t xml:space="preserve">A/IV Koncesszióba, vagyonkezelésbe adott eszközök </t>
  </si>
  <si>
    <t xml:space="preserve">A) NEMZETI VAGYONBA TARTOZÓ BEFEKTETETT ESZKÖZÖK </t>
  </si>
  <si>
    <t xml:space="preserve">B/I Készletek </t>
  </si>
  <si>
    <t xml:space="preserve">B/II Értékpapírok </t>
  </si>
  <si>
    <t>B) NEMZETI VAGYONBA TARTOZÓ FORGÓESZKÖZÖK</t>
  </si>
  <si>
    <t>C/III-IV.Forintszámlák és  Devizaszámlák</t>
  </si>
  <si>
    <t>C/I Lekötött bankbetétek</t>
  </si>
  <si>
    <t>D/I Költségvetési évben esedékes követelések</t>
  </si>
  <si>
    <t xml:space="preserve">D/II Költségvetési évet követően esedékes követelések </t>
  </si>
  <si>
    <t xml:space="preserve">D/III Követelés jellegű sajátos elszámolások </t>
  </si>
  <si>
    <t xml:space="preserve">D) KÖVETELÉSEK  </t>
  </si>
  <si>
    <t xml:space="preserve">C) PÉNZESZKÖZÖK </t>
  </si>
  <si>
    <t xml:space="preserve">F) AKTÍV IDŐBELI  ELHATÁROLÁSOK  </t>
  </si>
  <si>
    <t>GI-III Nemzeti vagyon és egyéb eszközök induláskori értéke és változásai</t>
  </si>
  <si>
    <t xml:space="preserve">G) SAJÁT TŐKE </t>
  </si>
  <si>
    <t xml:space="preserve">H/I Költségvetési évben esedékes kötelezettségek </t>
  </si>
  <si>
    <t xml:space="preserve">H/II Költségvetési évet követően esedékes kötelezettségek </t>
  </si>
  <si>
    <t xml:space="preserve">H/III Kötelezettség jellegű sajátos elszámolások </t>
  </si>
  <si>
    <t xml:space="preserve">H) KÖTELEZETTSÉGEK </t>
  </si>
  <si>
    <t>I)KINCSTÁRI SZÁMLAVEZETÉSSEL KAPCSOLATOS ELSZÁMOLÁSOK</t>
  </si>
  <si>
    <t>J)PASSZÍV IDŐBELI ELHATÁROLÁSOK</t>
  </si>
  <si>
    <t>Önkormányzati összevont vagyonmérleg</t>
  </si>
  <si>
    <t>Módosítások</t>
  </si>
  <si>
    <t>előző évi</t>
  </si>
  <si>
    <t>tárgyévi</t>
  </si>
  <si>
    <t>Vasvár Város Önkormányzata    Maradványkimutatás</t>
  </si>
  <si>
    <t>26/1.számú melléklet</t>
  </si>
  <si>
    <t>26/2.számú melléklet</t>
  </si>
  <si>
    <t>26/3.számú melléklet</t>
  </si>
  <si>
    <t>Vasvári Polgármesteri Hivatal     Maradványkimutatás</t>
  </si>
  <si>
    <t>26/4.számú melléklet</t>
  </si>
  <si>
    <t>Dr. Bendefy László Városi Könyvtár Maradványkimutatás</t>
  </si>
  <si>
    <t>26/5.számú melléklet</t>
  </si>
  <si>
    <t>Nagy Gáspár Kulturális Központ   Maradványkimutatás</t>
  </si>
  <si>
    <t>26/6.számú melléklet</t>
  </si>
  <si>
    <t>1. számú melléklet</t>
  </si>
  <si>
    <t>09 Különféle eredményszemléletű bevételek</t>
  </si>
  <si>
    <t>III Egyéb eredményszemléletű bevételek (=06+07+08+09)</t>
  </si>
  <si>
    <t>IV Anyagjellegű ráfordítások (=10+11+12+13)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</si>
  <si>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</si>
  <si>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</si>
  <si>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</si>
  <si>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</si>
  <si>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14 Bérköltség</t>
  </si>
  <si>
    <t>15 Személyi jellegű egyéb kifizetések</t>
  </si>
  <si>
    <t>16 Bérjárulékok</t>
  </si>
  <si>
    <t>V Személyi jellegű ráfordítások (=14+15+16)</t>
  </si>
  <si>
    <t>17 Kapott (járó) osztalék és részesedés</t>
  </si>
  <si>
    <t>20 Egyéb kapott (járó) kamatok és kamatjellegű eredményszemléletű bevételek</t>
  </si>
  <si>
    <t>21 Pénzügyi műveletek egyéb eredményszemléletű bevételei (&gt;=21a+21b)</t>
  </si>
  <si>
    <t>VIII Pénzügyi műveletek eredményszemléletű bevételei (=17+18+19+20+21)</t>
  </si>
  <si>
    <t>26 Pénzügyi műveletek egyéb ráfordításai (&gt;=26a+26b)</t>
  </si>
  <si>
    <t>25 Részesedések, értékpapírok, pénzeszközök értékvesztése(&gt;=25a+25b)</t>
  </si>
  <si>
    <t>IX Pénzügyi műveletek ráfordításai (=22+23+24+25+26)</t>
  </si>
  <si>
    <t>18 Részesedésekből származó eredményszemléletű bevételek,árfolyamnyereségek</t>
  </si>
  <si>
    <t>19 Befektetett pénzügyi eszközökből származó eredményszemléletű bevételek,árfolyamnyereségek</t>
  </si>
  <si>
    <t>21a - ebből: lekötött bankbetétek mérlegfordulónapi értékelése során megállapított (nem realizát) árfolyamnyeresége</t>
  </si>
  <si>
    <t>21b-ebből egyéb pénzeszközök mérlegfordulónapi értékelése során megállapított (nem realizát) árfolyamnyeresége</t>
  </si>
  <si>
    <t>22 Részesedésekből származó ráfordítások, árfolyamveszteségek</t>
  </si>
  <si>
    <t>23 Befektett pénzügyi eszközökből 8értékpapírokból, kölcsönökből) származó ráfordítások, árfolyamveszteségek</t>
  </si>
  <si>
    <t>24 Fizetendő kamatok és kamatjellegű ráfordítások</t>
  </si>
  <si>
    <t>25a- ebből lekötött bankbetétek értékvesztése</t>
  </si>
  <si>
    <t>25b- ebből Kincstáron kívüli forint-és devizaszámlák értékvesztése</t>
  </si>
  <si>
    <t>26a - ebből: lekötött bankbetétek mérlegfordulónapi értékelése során megállapított (nem realizát) árfolyamvesztesége</t>
  </si>
  <si>
    <t>C)  MÉRLEG SZERINTI EREDMÉNY (=±A±B)</t>
  </si>
  <si>
    <t>26b-ebből egyéb pénzeszközök mérlegfordulónapi értékelése során megállapított (nem realizát) árfolyamvesztesége</t>
  </si>
  <si>
    <t>08 Felhalmozási célú támogatások eredményszemléletű bevételek</t>
  </si>
  <si>
    <t>Hiteltörlesztés</t>
  </si>
  <si>
    <t>2016. évi (teljesítés)</t>
  </si>
  <si>
    <t xml:space="preserve">Európai Uniótól </t>
  </si>
  <si>
    <t>kormányok és nemzetközi szervezetektől</t>
  </si>
  <si>
    <t>egyéb külföldiektől</t>
  </si>
  <si>
    <t>Európai Uniótól</t>
  </si>
  <si>
    <t>önkorm.</t>
  </si>
  <si>
    <t>kulturkp.</t>
  </si>
  <si>
    <t>nonprofit és egyéb vállalkozások részére</t>
  </si>
  <si>
    <t>Vasvári Városfejlesztési Nonprofit Kft</t>
  </si>
  <si>
    <t>kötelező feladatok eredeti ei</t>
  </si>
  <si>
    <t>kötelező feladatok módosított ei</t>
  </si>
  <si>
    <t>kötelező feladatok teljesítés</t>
  </si>
  <si>
    <t>6. a kezességvállalással kapcsolatos megtérülés.</t>
  </si>
  <si>
    <t>5. bírság-, pótlék- és díjbevétel, valamint</t>
  </si>
  <si>
    <t>4. a tárgyi eszköz és az immateriális jószág, részvény, részesedés, vállalat értékesítéséből vagy privatizációból származó bevétel,</t>
  </si>
  <si>
    <t>3. az osztalék, a koncessziós díj és a hozambevétel,</t>
  </si>
  <si>
    <t>2. az önkormányzati vagyon és az önkormányzatot megillető vagyoni értékű jog értékesítéséből és hasznosításából származó bevétel,</t>
  </si>
  <si>
    <t>1. a helyi adóból származó bevétel,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</si>
  <si>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</si>
  <si>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353/2011. (XII. 30.) Korm. rendelet</t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</si>
  <si>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</si>
  <si>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>d)53 törvény alapján az önkormányzatot megillető illeték, bírság, díj;</t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</si>
  <si>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</si>
  <si>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</si>
  <si>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</si>
  <si>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</si>
  <si>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</si>
  <si>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g)5 hitelintézetek által, származékos műveletek különbözeteként az Államadósság Kezelő Központ Zrt.-nél (a továbbiakban: ÁKK Zrt.) elhelyezett fedezeti betétek, és azok összege.</t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</si>
  <si>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</si>
  <si>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</si>
  <si>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</si>
  <si>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</si>
  <si>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</si>
  <si>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t>a)4 hitel, kölcsön felvétele, átvállalása a folyósítás, átvállalás napjától a végtörlesztés napjáig, és annak aktuális tőketartozása,</t>
  </si>
  <si>
    <t>SAJÁT BEVÉTELEK 50%-a:</t>
  </si>
  <si>
    <t>SAJÁT BEVÉTELEK ÖSSZESEN:</t>
  </si>
  <si>
    <t>B34,B351,B355</t>
  </si>
  <si>
    <t>353/2011. (XII. 30.) Korm. Rendelet értelmében az önkormányzat saját bevételének minősül</t>
  </si>
  <si>
    <t>adatok eFt-ban</t>
  </si>
  <si>
    <t>ebből: külföldi pénzintézetek</t>
  </si>
  <si>
    <t>ebből: más kormányok</t>
  </si>
  <si>
    <t>ebből: nemzetközi fejlesztési szervezetek</t>
  </si>
  <si>
    <t>ebből: kárpótlási jegyek</t>
  </si>
  <si>
    <t xml:space="preserve">Befektetési célú belföldi értékpapírok beváltása, értékesítése </t>
  </si>
  <si>
    <t>ebből: befektetési jegyek</t>
  </si>
  <si>
    <t xml:space="preserve">Forgatási célú belföldi értékpapírok beváltása, értékesítése </t>
  </si>
  <si>
    <t>2015.07. HÓ</t>
  </si>
  <si>
    <t>ebből: pénzügyi vállalkozás</t>
  </si>
  <si>
    <t>Rövid lejáratú hitelek, kölcsönök felvétele</t>
  </si>
  <si>
    <t>saját bevételek 50%-a 2018.</t>
  </si>
  <si>
    <t>adósságot keletkeztető ügyletekből és kezességvállalásokból fennálló kötelezettségek 2018.évre</t>
  </si>
  <si>
    <t>adósságot keletkeztető ügyletekből és kezességvállalásokból fennálló kötelezettségek a teljes futamidőre</t>
  </si>
  <si>
    <t>adósságot keletkeztető ügylet lejárati időpontja</t>
  </si>
  <si>
    <t>adósságot keletkeztető ügylet kezdő időpontja</t>
  </si>
  <si>
    <t>Kimutatás az Áht 29/A § alapján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</si>
  <si>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</si>
  <si>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adósságot keletkeztető ügyletekből és kezességvállalásokból fennálló kötelezettségek 2019.évre</t>
  </si>
  <si>
    <t>saját bevételek 50%-a 2019.</t>
  </si>
  <si>
    <t>24/1.számú melléklet</t>
  </si>
  <si>
    <t>24/2.számú melléklet</t>
  </si>
  <si>
    <t xml:space="preserve"> költségvetési egyenleg megállapítása és rendezése</t>
  </si>
  <si>
    <t xml:space="preserve"> </t>
  </si>
  <si>
    <t>Egyéb működési célú pénzeszközátadás EU-nak</t>
  </si>
  <si>
    <t>ÖNKORMÁNYZATI összesített  ELŐIRÁNYZATOK</t>
  </si>
  <si>
    <t>1/2. számú melléklet</t>
  </si>
  <si>
    <t>ÖNKORMÁNYZATI összesített ELŐIRÁNYZATOK</t>
  </si>
  <si>
    <t>1/3.számú melléklet</t>
  </si>
  <si>
    <t>6.</t>
  </si>
  <si>
    <t>NEMTZETISÉGI ÖNKORMÁNYZATOK</t>
  </si>
  <si>
    <t>Teljesítés adatok forintban</t>
  </si>
  <si>
    <t xml:space="preserve"> SZOFTVEREK (Win,OFFICE)</t>
  </si>
  <si>
    <t xml:space="preserve">TOP Termelői piac </t>
  </si>
  <si>
    <t>TOP bölcsődei férőhelyek bővítése</t>
  </si>
  <si>
    <t>kamerarendszer</t>
  </si>
  <si>
    <t>TOP paktum telefon</t>
  </si>
  <si>
    <t>pedagógus I-II.</t>
  </si>
  <si>
    <t>2017. évi (teljesítés)</t>
  </si>
  <si>
    <t>adósságot keletkeztető ügyletekből és kezességvállalásokból fennálló kötelezettségek 2020.évre</t>
  </si>
  <si>
    <t>saját bevételek 50%-a 2020.</t>
  </si>
  <si>
    <t>EU Projekt megnevezése: TOP FOGLALKOZTATÁSI PAKTUM</t>
  </si>
  <si>
    <t>TOVÁBBI ÉVEK</t>
  </si>
  <si>
    <t>EU Projekt megnevezése: TOP BÖLCSŐDEI FÉRŐHELYEK KIALAKÍTÁSA</t>
  </si>
  <si>
    <t>EU Projekt megnevezése: TOP CSAPADÉKVÍZELVEZETÉS</t>
  </si>
  <si>
    <t>EU Projekt megnevezése: TOP ZÖLDVÁROS</t>
  </si>
  <si>
    <t>EU Projekt megnevezése: TOP TERMELŐI PIAC</t>
  </si>
  <si>
    <t>TOP foglalkoztatási paktum</t>
  </si>
  <si>
    <t>TOP bölcsődei férőhelyek kialakítása</t>
  </si>
  <si>
    <t>TOP csapadékvízelvezetés</t>
  </si>
  <si>
    <t>TOP zöldváros</t>
  </si>
  <si>
    <t>TOP termelői piac</t>
  </si>
  <si>
    <t>2013-2015</t>
  </si>
  <si>
    <t>Vasvár Város Önkormányzata 2018. évi zárszámadása</t>
  </si>
  <si>
    <t>2018. évi zárszámadása</t>
  </si>
  <si>
    <t xml:space="preserve">                         Vasvár Város Önkormányzata 2018. évi zárszámadás</t>
  </si>
  <si>
    <r>
      <t xml:space="preserve">Helyi önkormányzatok működésének általános támogatása
</t>
    </r>
    <r>
      <rPr>
        <b/>
        <i/>
        <sz val="10"/>
        <color indexed="8"/>
        <rFont val="Times New Roman"/>
        <family val="1"/>
      </rPr>
      <t>(2017. évi Kvtv. 2.m. I.)</t>
    </r>
  </si>
  <si>
    <t>Nem közművel összegyűjtött háztartási szennyvíz ártalmatlanítása</t>
  </si>
  <si>
    <t>Határátkelő helyek fenntartásának támogatása</t>
  </si>
  <si>
    <t>Megyei önk. Feladatainak támogatása</t>
  </si>
  <si>
    <t>2017.évről áthúzódó bérkompenzáció támogatása</t>
  </si>
  <si>
    <t>Polgármesteri illetmény támogatása</t>
  </si>
  <si>
    <r>
      <t xml:space="preserve">Települési önkormányzatok egyes köznevelési feladatainak támogatása
</t>
    </r>
    <r>
      <rPr>
        <b/>
        <i/>
        <sz val="10"/>
        <color indexed="8"/>
        <rFont val="Times New Roman"/>
        <family val="1"/>
      </rPr>
      <t>(2017. évi Kvtv.2.m.II.)</t>
    </r>
  </si>
  <si>
    <t>*</t>
  </si>
  <si>
    <t>NEMZETISÉGI PÓTLÉK (NEMZ_PÓTL)</t>
  </si>
  <si>
    <r>
      <t xml:space="preserve">Települési önkormányzatok szociális, gyermekjóléti  és gyermekétkeztetési feladatainak támogatása </t>
    </r>
    <r>
      <rPr>
        <b/>
        <i/>
        <sz val="10"/>
        <color indexed="8"/>
        <rFont val="Times New Roman"/>
        <family val="1"/>
      </rPr>
      <t>(2017. évi Kvtv. 2.m.III.)</t>
    </r>
  </si>
  <si>
    <t>Szociális ágazati összevont pótlék</t>
  </si>
  <si>
    <t>A települési önkormányzatok által biztosított egyes szociális szakosított ellátások, valamint a gyerekek átmeneti gondozásával kapcsolatos feladatok támogatása</t>
  </si>
  <si>
    <t xml:space="preserve"> Intézményi gyermekétkeztetés támogatása</t>
  </si>
  <si>
    <t>Rászoruló gyermekek szünidei étkeztetés</t>
  </si>
  <si>
    <t>Bölcsőde, mini bölcsőde támogatása</t>
  </si>
  <si>
    <t>BÖLCSÕDEI KIEGÉSZÍTÕ TÁMOGATÁS
(BÖLCS KIE)</t>
  </si>
  <si>
    <t>SZOCIÁLIS ÁGAZATBAN KIF.KERÜLÕ EÜ KIEG PÓTLÉKHOZ NYÚJTOTT TÁM  (SZOC_EÜ_K)</t>
  </si>
  <si>
    <r>
      <t xml:space="preserve">Települési önkormányzatok kulturális feladatainak támogatása 
</t>
    </r>
    <r>
      <rPr>
        <b/>
        <i/>
        <sz val="10"/>
        <color indexed="8"/>
        <rFont val="Times New Roman"/>
        <family val="1"/>
      </rPr>
      <t>(2017. évi Kvtv.2.m.IV.)</t>
    </r>
  </si>
  <si>
    <t xml:space="preserve">Könyvtári és közműv. Feladatok támogatása </t>
  </si>
  <si>
    <t>A települési önkormányzatok által fenntartott, ill.támogatottelőadó-művészeti szervezetek támogatása</t>
  </si>
  <si>
    <t>(KULTILLPÓ) KULTURÁLIS ILLETMÉNYPÓTLÉK</t>
  </si>
  <si>
    <r>
      <t xml:space="preserve">Működési célú költségvetési támogatások és kiegészítő támogatás
</t>
    </r>
    <r>
      <rPr>
        <b/>
        <i/>
        <sz val="10"/>
        <color indexed="8"/>
        <rFont val="Times New Roman"/>
        <family val="1"/>
      </rPr>
      <t>(Helyi  önkormányzatok kiegészítő támogatásai - Működési célú támogatások
2017. évi Kvtv.3.m. I.1-10.)</t>
    </r>
  </si>
  <si>
    <t>LAKOSSÁGI VÍZ- ÉS CSATORNASZ.</t>
  </si>
  <si>
    <t xml:space="preserve">
TEL. ÖNKORMÁNYZATOK HELYI KÖZÖSSÉGI
KÖZLEKEDÉSÉNEK TÁMOGATÁSA
(KÖZKÖZL)</t>
  </si>
  <si>
    <t>JÓ ADATSZOLGÁLTATÓ ÖNKORMÁNYZATOK
TÁMOGATÁSA</t>
  </si>
  <si>
    <t>MEGYEI ÖNK. RENDKÍVÜLI TÁMOGATÁSA</t>
  </si>
  <si>
    <t>KÉMÉNYSEPRÕ-IPARI KÖZSZOLG. H.ÖNK. ÁLTALI ELLÁTÁSÁNAK TÁM.</t>
  </si>
  <si>
    <t>HÁZT_(SZEN) A NEM KÖZMÛVEL ÖSSZEGY.HÁZT.SZENNYVÍZ IDEIGL.BEGY.KIJ.KÖZÉRD.KÖZSZOLG.MEG
NEM TÉRÜLÕ</t>
  </si>
  <si>
    <t>(TÜZELŐANY)
A HELYI ÖNK. SZOC. CÉLÚ TÜZELÕANYAGVÁSÁRLÁSHOZ
KAPCSOLÓDÓ TÁMOGATÁSA</t>
  </si>
  <si>
    <t>RENDKÍVÜLI TÁM-VISSZA NEM TÉRÍTENDÕ
SZOC.TV 45.§ SZER. KIFIZETÉSEKHEZ
(REKI SZOC)</t>
  </si>
  <si>
    <t>(RKÍVÜLI)
TEL.ÖNK.RENDKÍVÜLI TÁMOGATÁSA -
VISSZA NEM TÉRÍTENDÕ TÁMOGATÁS</t>
  </si>
  <si>
    <t xml:space="preserve">(KNR_REZSI) TÉLI REZSICSÖKKENTÉSBEN KORÁBBAN NEM RÉSZESÜLT A VEZETÉKES GÁZ-VAGY
TÁVFÛTÉSTÕL ELTÉ
</t>
  </si>
  <si>
    <t>(TÉLI REZS) TÉLI REZSICSÖKKENTÉS KITERJESZTÉSE A KIÉPÍTETT GÁZHÁLÓZATTAL NEM
RENDELKEZÕ TEL.</t>
  </si>
  <si>
    <t>**</t>
  </si>
  <si>
    <t>(2017TÜZEL)
2017. ÉVI SZOCIÁLIS CÉLÚ TÜZELÕANYAG
VÁS.KAPCS.KIEG.TÁM</t>
  </si>
  <si>
    <t>(ASP) ASP RENDSZER MÛKÖDTETÉSÉNEK
TÁMOGATÁSA</t>
  </si>
  <si>
    <t>A KÖLTSÉGVETÉSI SZERVEKNÉL FOGLALKOZTATOTTAK 2018. ÉVI KOMPENZÁCIÓJA</t>
  </si>
  <si>
    <t xml:space="preserve">  HELYI SZERVEZÉSI INTÉZKEDÉSEKHEZ KAPCSOLÓDÓ TÖBBLETKIADÁSOK TÁMOGATÁSA (PRÉMIUMÉVEK PROGRAM) </t>
  </si>
  <si>
    <r>
      <t>Elszámolásból származó bevételek</t>
    </r>
    <r>
      <rPr>
        <b/>
        <i/>
        <sz val="10"/>
        <color indexed="8"/>
        <rFont val="Times New Roman"/>
        <family val="1"/>
      </rPr>
      <t xml:space="preserve">
(Helyi  önkormányzatok kiegészítő támogatásai - Működési célú támogatások - 
Önkormányzati elszámolások 2017. évi Kvtv.3.m. I.11.)</t>
    </r>
  </si>
  <si>
    <t>***</t>
  </si>
  <si>
    <t>(PÓTIGÉNY)
ELÕZÕ ÉVI ELSZ. ALAPJÁN KTGVETÉSI
ÉVBEN KELETKEZÕ PÓTIGÉNY ÖSSZEGE</t>
  </si>
  <si>
    <t>(TÁMKIFIZ) FELÜLVIZSGÁLAT, ÁSZ ELLENÕRZÉS ALAPJÁN PÓTTÁM. KIFIZETÉSE</t>
  </si>
  <si>
    <t>(KAMATFIZ) KAMAT KIFIZETÉSE ÁLLAMHÁZTARTÁSI JOGSZABÁLYOK ALAPJÁN</t>
  </si>
  <si>
    <r>
      <t xml:space="preserve">Felhalmozási célú önkormányzati támogatások
</t>
    </r>
    <r>
      <rPr>
        <b/>
        <i/>
        <sz val="10"/>
        <color indexed="8"/>
        <rFont val="Times New Roman"/>
        <family val="1"/>
      </rPr>
      <t>(Helyi  önkormányzatok kiegészítő támogatásai - Felhalmozás célú támogatások - Vis maior
2017. évi Kvtv.3.m. II., III.)</t>
    </r>
  </si>
  <si>
    <t>(KÖTELEZŐ) KÖTELEZÕ ÖNKORM. FELADATOT ELL. INTÉZM. FEJL., FELÚJÍTÁSA</t>
  </si>
  <si>
    <t>(ÚTJÁRDHÍD) BELTERÜLETI UTAK, JÁRDÁK, HIDAK FELÚJÍTÁSA</t>
  </si>
  <si>
    <t>(ÉTKJAVÍTÓ) ÖNKORMÁNYZATI ÉTKEZTETÉSI FEJLESZTÉSEK TÁMOGATÁSA</t>
  </si>
  <si>
    <t>(KÖZMŰV) KÖZMÛVELÕDÉSI ÉRDEKELTSÉGNÖVELÕ TÁMOGATÁS</t>
  </si>
  <si>
    <t>(JÁRÁSMÚZ) JÁRÁSSZÉKHELY MÚZEUMOK SZAKMAI TÁMOGATÁSA</t>
  </si>
  <si>
    <t>(KUBINYI) MUZEÁLIS INTÉZMÉNYEK SZAKMAI TÁMOGATÁSA (KUBINYI ÁGOSTON PROGRAM)</t>
  </si>
  <si>
    <t>(FORRÁSHIÁ) FORRÁSHIÁNY MIATT TÁM-BAN NEM RÉSZESÜLT PÁLYÁZATOK TÁMOGATÁSA</t>
  </si>
  <si>
    <t>(GYÖNGYÖSF) GYÖNGYÖSFALU KÖZSÉG FEJLESZTÉSI FELADATAINAK TÁMOGATÁSA</t>
  </si>
  <si>
    <t>(HOSSZÚPE) HOSSZÚPERESZTEG KÖZSÉG FELADATAINAK TÁMOGATÁSA</t>
  </si>
  <si>
    <t>(KEMESTARÓ) KEMESTARÓDFA KÖZSÉG FEJLESZTÉSI FELADATAINAK TÁMOGATÁSA</t>
  </si>
  <si>
    <t>(KŐSZEG) KÕSZEG VÁROS FEJLESZTÉSI FELADTAINAK TÁMOGATÁSA</t>
  </si>
  <si>
    <t>(MIKOSSZÉP) MIKOSSZÉPLAK KÖZSÉG FELADATAINAK TÁMOGATÁSA</t>
  </si>
  <si>
    <t>(SÁRVÁR F) SÁRVÁR VÁROS FEJLESZTÉSI FELADATAINAK TÁMOGATÁSA</t>
  </si>
  <si>
    <t>III.</t>
  </si>
  <si>
    <t>VISMAIOR</t>
  </si>
  <si>
    <t>(KF_EL_FEL) 2018 AKT HAVI KÖZFOGLALKOZTATÁSI PROGRAMOKHOZ NYÚJTOTT TÁM ELÕLEG (FELHALMOZÁS)</t>
  </si>
  <si>
    <t>(KÖZF_D_FE) 2018 TÁRGY HAVI KÖZFOGLALKOZTATÁS PROGRAMOKHOZ NYÚJTOTT FELHALMOZÁSI
CÉLÚ DOLOGI TÁM</t>
  </si>
  <si>
    <t>(KÖZFOGL_D) 2018 TÁRGY HAVI KÖZFOGLALKOZTATÁSI PROGRAMOKHOZ NYÚJTOTT MÛKÖDÉSI CÉLÚ
DOLOGI TÁM.</t>
  </si>
  <si>
    <t>(KÖZFOGL_E) 2018.TÁRGY HAVI KÖZFOGLALKOZTATÁSI PROGRAMOKHOZ NYÚJTOTT TÁMOGATÁS ELÕLEG (MÛKÖDÉSI)</t>
  </si>
  <si>
    <t xml:space="preserve">(KÖZFOGL_UTAL) A NETTÓ FINANSZÍROZÁSBAN KIUTALT KÖZFOGLALKOZTATÁSI TÁMOGATÁS </t>
  </si>
  <si>
    <t>(PÉNZ_EMMI) PÉNZBELI ELLÁTÁS (EMMI FEJEZETBÕL)</t>
  </si>
  <si>
    <t>(PÓTL_EMMI) PÉNZBELI ELLÁTÁSHOZ KAPCS. PÓTLÉK (EMMI FEJEZETBÕL)</t>
  </si>
  <si>
    <t>Kérjük az érintett önkormányzatokat, amelyek a december havi nettó finanszírozás során inkasszósok voltak - így eltérés adódhat a B112-B113 rovatok esetében -  egyeztessenek az Igazgatóság munkatársaival.</t>
  </si>
  <si>
    <t>B115 (TÉLI REZS) TÉLI REZSICSÖKKENTÉS KITERJESZTÉSE A KIÉPÍTETT GÁZHÁLÓZATTAL NEM RENDELKEZÕ TEL.</t>
  </si>
  <si>
    <t>B21 (FORRÁSHIÁ) FORRÁSHIÁNY MIATT TÁM-BAN NEM RÉSZESÜLT PÁLYÁZATOK TÁMOGATÁSA</t>
  </si>
  <si>
    <r>
      <t xml:space="preserve">Amennyiben a B115 és B21 rovatokon belül a fenti két jogcímen 2018. évközben történt visszafizetés, abban az esetben kérjük, hogy a közölt módosított előirányzat adatokat egyben </t>
    </r>
    <r>
      <rPr>
        <b/>
        <i/>
        <sz val="10"/>
        <rFont val="Times New Roman"/>
        <family val="1"/>
      </rPr>
      <t>előirányzat értesítésként szíveskedjenek kezelni</t>
    </r>
    <r>
      <rPr>
        <i/>
        <sz val="10"/>
        <rFont val="Times New Roman"/>
        <family val="1"/>
      </rPr>
      <t>.
2018. december hóban történt visszafizetések esetében az előirányzatok alakulása még egyeztetés alatt van, kérjük az érintett önkormányzatokat az Igazgatóság munkatársaival szintén egyeztetni szíveskedjenek.</t>
    </r>
  </si>
  <si>
    <t>B116 Helyi  önkormányzatok kiegészítő támogatásai - Működési célú támogatások - Önkormányzati elszámolások (2017. évi Kvtv.3.m. I.11.)</t>
  </si>
  <si>
    <r>
      <t xml:space="preserve">Az Elszámolásból származó bevételeken (B116) belül, a 2018. évi elszámolásból származó, illetve az Igazgatóság felülvizsgálata alapján megállapított pótlólagos állami támogatások és az esetlegesen kapcsolódó kamatok esetében kérjük, hogy a közölt módosított előirányzat adatokat egyben </t>
    </r>
    <r>
      <rPr>
        <b/>
        <i/>
        <sz val="10"/>
        <rFont val="Times New Roman"/>
        <family val="1"/>
      </rPr>
      <t>előirányzat értesítésként szíveskedjenek kezelni</t>
    </r>
    <r>
      <rPr>
        <i/>
        <sz val="10"/>
        <rFont val="Times New Roman"/>
        <family val="1"/>
      </rPr>
      <t>.</t>
    </r>
  </si>
  <si>
    <t>Szombathely, 2019. január 23.</t>
  </si>
  <si>
    <t>Vasvár Város Önkormányzata 2018. évi költségvetése</t>
  </si>
  <si>
    <t>Vasvár Város Önkormányzata 2018. évi zárszámadás</t>
  </si>
  <si>
    <t>Vasvári Ficánkoló Óvoda és Mocorgó Bölcsőde</t>
  </si>
  <si>
    <t>Vasvári Egészségügyi Alapellátó Intézmény</t>
  </si>
  <si>
    <t>FOGLALKOZTATOTTAK (fő) VASVÁRI EGÉSZSÉGÜGYI ALAPELLÁTÓ INTÉZMÉNY</t>
  </si>
  <si>
    <t>FOGLALKOZTATOTTAK (fő) VASVÁRI FICÁNKOLÓ ÓVODA ÉS MOCORGÓ BÖLCSŐDE</t>
  </si>
  <si>
    <t>FOGLALKOZTATOTTAK (fő) VASVÁR VÁROS ÖNKORMÁNYZATA</t>
  </si>
  <si>
    <t>Vasvári Egészségügyi Alapellátó Intézmény    Maradványkimutatás</t>
  </si>
  <si>
    <t>Vasvári Ficánkoló Óvoda és Mocorgó Bölcsőde  Maradványkimutatás</t>
  </si>
  <si>
    <t>2018. évi eredeti ei.</t>
  </si>
  <si>
    <t>2018. évi módosított ei.</t>
  </si>
  <si>
    <t>2018. évi (teljesítés)</t>
  </si>
  <si>
    <t>Tárgyidőszak 2018</t>
  </si>
  <si>
    <t>Előző időszak 2017</t>
  </si>
  <si>
    <t>Vasvár Város Önkormányzat 2018. évi zárszámadása</t>
  </si>
  <si>
    <t>Bérleti díj bevételek és kedvezmények összesen</t>
  </si>
  <si>
    <t>Árpád tér 8. tetőfelújítás</t>
  </si>
  <si>
    <t>Újlaki u. felújítása</t>
  </si>
  <si>
    <t>temetői templom 1818/2016. Korm határozat</t>
  </si>
  <si>
    <t>Kálvária felújítása</t>
  </si>
  <si>
    <t>TOP paktum notebook</t>
  </si>
  <si>
    <t>úszó-toló kapu, LED elemek</t>
  </si>
  <si>
    <t>lakásgazdálkodás kályha</t>
  </si>
  <si>
    <t>közfoglalkoztatás sövényvágó, fűnyíró, magas nyomású mosó</t>
  </si>
  <si>
    <t>termelői piac árusító asztalok</t>
  </si>
  <si>
    <t>bölcsőde kialakításához eszközök, bútorok beszerzése</t>
  </si>
  <si>
    <t>Zártkert fölfúró, fúrfószár</t>
  </si>
  <si>
    <t>szivattyú csere vízközmű hálózat</t>
  </si>
  <si>
    <t>lakóház vásárlás Kossuth u. 25.</t>
  </si>
  <si>
    <t>iparterület robbanószer mentesítés</t>
  </si>
  <si>
    <t>útfelújítás 1818/2016. Korm határozat</t>
  </si>
  <si>
    <t>út-és járda építés 1818/2016. Korm határozat</t>
  </si>
  <si>
    <t>Pannonway engedélyezési terv</t>
  </si>
  <si>
    <t>Zártkert I.</t>
  </si>
  <si>
    <t>Csapadékvízelvezetés</t>
  </si>
  <si>
    <t>szennyvízvezeték bekötés, vízellátó rendszer modernizálása</t>
  </si>
  <si>
    <t>TOP zöldterület kialakítása</t>
  </si>
  <si>
    <t>VASVÁRI EGÉSZSÉGÜGYI ALAPELLÁTÓ INTÉZMÉNY</t>
  </si>
  <si>
    <t>VASVÁRI FICÁNKOLÓ ÓVODA ÉS MOCORGÓ BÖLCSŐDE</t>
  </si>
  <si>
    <t>VASVÁR VÁROS ÖNKORMÁNYZATA saját költségvetése</t>
  </si>
  <si>
    <t>VASVÁR VÁROS ÖNKORMÁNYZATA mindösszesen</t>
  </si>
  <si>
    <t>hivatal: telefon, nyomtató</t>
  </si>
  <si>
    <t>óvoda rádió, porszívó, melegentartó edény</t>
  </si>
  <si>
    <t>számítógép-, monitor, szkenner, nyomtató vásárlás</t>
  </si>
  <si>
    <t>könyvtár bútorok, iratmegsemmisítő, porszívó</t>
  </si>
  <si>
    <t>kulturális központ telefon, keverőpult, rádiós CD lejátszó, projektor tartó</t>
  </si>
  <si>
    <t>Vasvár Város Önkormányzata 2018. évi ZÁRSZÁMADÁSA</t>
  </si>
  <si>
    <t>"E", -"J" fizetési osztály összesen</t>
  </si>
  <si>
    <t>pedagógus magasabb vezetői megbízással</t>
  </si>
  <si>
    <t>osztályvezető</t>
  </si>
  <si>
    <t>jegyző, aljegyző</t>
  </si>
  <si>
    <t xml:space="preserve"> folyósítás 2015. júliustól, végső lejárat 2023.június 30.</t>
  </si>
  <si>
    <t>adósságot keletkeztető ügyletekből és kezességvállalásokból fennálló kötelezettségek 2021.évre</t>
  </si>
  <si>
    <t>saját bevételek 50%-a 2021.</t>
  </si>
  <si>
    <t>2018. ELŐTT</t>
  </si>
  <si>
    <t>2018.ÉV</t>
  </si>
  <si>
    <t xml:space="preserve">beruházások </t>
  </si>
  <si>
    <r>
      <t xml:space="preserve">dologi kiadások </t>
    </r>
    <r>
      <rPr>
        <i/>
        <sz val="9"/>
        <rFont val="Bookman Old Style"/>
        <family val="1"/>
      </rPr>
      <t>FAD 22.570 eFt</t>
    </r>
  </si>
  <si>
    <r>
      <t xml:space="preserve">dologi kiadások </t>
    </r>
    <r>
      <rPr>
        <i/>
        <sz val="9"/>
        <rFont val="Bookman Old Style"/>
        <family val="1"/>
      </rPr>
      <t>FAD 32.993 eFt</t>
    </r>
  </si>
  <si>
    <r>
      <t xml:space="preserve">dologi kiadások </t>
    </r>
    <r>
      <rPr>
        <i/>
        <sz val="9"/>
        <rFont val="Bookman Old Style"/>
        <family val="1"/>
      </rPr>
      <t>FAD 12.023 eFt</t>
    </r>
  </si>
  <si>
    <t>Vasvár Város Önkormányzata     saját</t>
  </si>
  <si>
    <t>2017-2018</t>
  </si>
  <si>
    <t>2016-2019</t>
  </si>
  <si>
    <t>2015-2019</t>
  </si>
  <si>
    <r>
      <t xml:space="preserve">ALAPFELADATOK </t>
    </r>
    <r>
      <rPr>
        <i/>
        <sz val="8"/>
        <rFont val="Bookman Old Style"/>
        <family val="1"/>
      </rPr>
      <t>(óvoda 71.924 eFt, bölcsőde 5.088 eFt)</t>
    </r>
  </si>
  <si>
    <r>
      <t xml:space="preserve">ÉTKEZTETÉS </t>
    </r>
    <r>
      <rPr>
        <i/>
        <sz val="8"/>
        <rFont val="Bookman Old Style"/>
        <family val="1"/>
      </rPr>
      <t>(óvoda 7.916 eFt, bölcsőde 279 eFt)</t>
    </r>
  </si>
  <si>
    <t>KULTURÁLIS és SZOCIÁLIS ILLETMÉNYPÓTLÉK</t>
  </si>
  <si>
    <t>Vasvári Egészségügyi Alapellátó Intézmény KÖLTSÉGVETÉSI SZERV ELŐIRÁNYZATAI</t>
  </si>
  <si>
    <t xml:space="preserve">VASVÁRI FICÁNKOLÓ ÓVODA  ÉS MOCORGÓ BÖLCSŐDE KÖLTSÉGVETÉSI SZERV </t>
  </si>
  <si>
    <t xml:space="preserve"> A  Z    Ö  N  K  O  R  M  Á  N  Y  Z  A  T  O  K    2 018 .   É  V  I       K  Ö  L  T  S  É  G  V  E  T  É  S  I     T  Á  M  O  G  A  T  Á  S     E  L  Ő  I  R  Á  N  Y  Z  A  T  A  I       ( Forintban )  </t>
  </si>
  <si>
    <t>Helyi önkormányzatok működési célú költségvetési támogatásai</t>
  </si>
  <si>
    <t>ÖNKORMÁNYZATI FEJEZETI TARTALÉK</t>
  </si>
  <si>
    <t>2.m. I.</t>
  </si>
  <si>
    <t>2.m. I. 1</t>
  </si>
  <si>
    <t xml:space="preserve">2.m. I.2. </t>
  </si>
  <si>
    <t>2.m. I. 3</t>
  </si>
  <si>
    <t>2.m. I. 4</t>
  </si>
  <si>
    <t>2.m. I. 5</t>
  </si>
  <si>
    <t>2.m. I. 6</t>
  </si>
  <si>
    <t>2.m. II.1.</t>
  </si>
  <si>
    <t>2.m. II.2.</t>
  </si>
  <si>
    <t>2.m. II.3.</t>
  </si>
  <si>
    <t>2.m. II.4.</t>
  </si>
  <si>
    <t>2.m. II..</t>
  </si>
  <si>
    <t>2.m. III.1.</t>
  </si>
  <si>
    <t>2.m. III.2.</t>
  </si>
  <si>
    <t>2.m. III.3.</t>
  </si>
  <si>
    <t>2.m. III.4.</t>
  </si>
  <si>
    <t>2.m. III.5.</t>
  </si>
  <si>
    <t>2.m. III.6.</t>
  </si>
  <si>
    <t>2.m. III.7</t>
  </si>
  <si>
    <t>2.m. III.7.</t>
  </si>
  <si>
    <t>2.m. III.</t>
  </si>
  <si>
    <t>2.m.IV.1</t>
  </si>
  <si>
    <t>2.m.IV.2</t>
  </si>
  <si>
    <t>2.m.IV.3</t>
  </si>
  <si>
    <t>2.m. IV.</t>
  </si>
  <si>
    <t>3.m.I.</t>
  </si>
  <si>
    <t>3.m. I.1-10.pont</t>
  </si>
  <si>
    <t>3.m.I.11.</t>
  </si>
  <si>
    <t>3.m. .I.11.pont</t>
  </si>
  <si>
    <t>3.m.II.2.a.</t>
  </si>
  <si>
    <t>3.m.II.2.c.</t>
  </si>
  <si>
    <t>3.m.II.3</t>
  </si>
  <si>
    <t>3.m.II.4.a</t>
  </si>
  <si>
    <t>3.m.II.4.b.</t>
  </si>
  <si>
    <t>3.m.II.4.c.</t>
  </si>
  <si>
    <t>3.m.II.</t>
  </si>
  <si>
    <t>3.m.III.</t>
  </si>
  <si>
    <t>Ö n k o r m á n y z a t</t>
  </si>
  <si>
    <t>A települési önkormányzatok működésének támogatása</t>
  </si>
  <si>
    <t>2017.évről áthuzódó bérkompenzáció támogatása</t>
  </si>
  <si>
    <t>Kiegészítő támogatás az óvodapedagógusok minősítéséből adódó többletkiadásokhoz</t>
  </si>
  <si>
    <t>NEMZETISÉGI PÓTLÉK
(NEMZ_PÓTL)</t>
  </si>
  <si>
    <t>Rászoruló gyermekek szünidei étkezetetés</t>
  </si>
  <si>
    <t>SZOCIÁLIS ÁGAZATBAN KIF.KERÜLÕ EÜ
KIEG PÓTLÉKHOZ NYÚJTOTT TÁM
(SZOC_EÜ_K)</t>
  </si>
  <si>
    <t>Települési önkormányzatok szociális, gyermekjóléti és gyermek étkeztetési feladatainak tám.</t>
  </si>
  <si>
    <t>(KULTILLPÓ)
KULTURÁLIS ILLETMÉNYPÓTLÉK</t>
  </si>
  <si>
    <t>A települési önkormányzatok kulturális feladatainak támogatása</t>
  </si>
  <si>
    <t>Helyi önk-k kiegészítő támogatásai
Er.előirányzat</t>
  </si>
  <si>
    <t>Lakossági víz- és csatornasz.</t>
  </si>
  <si>
    <t>Megyei önk. Rendkívüli támogatása</t>
  </si>
  <si>
    <t>HÁZT_(SZEN)
A NEM KÖZMÛVEL ÖSSZEGY.HÁZT.SZENNYVÍZ
IDEIGL.BEGY.KIJ.KÖZÉRD.KÖZSZOLG.MEG
NEM TÉRÜLÕ</t>
  </si>
  <si>
    <t xml:space="preserve">(KNR_REZSI) TÉLI REZSICSÖKKENTÉSBEN KORÁBBAN NEM
RÉSZESÜLT A VEZETÉKES GÁZ-VAGY
TÁVFÛTÉSTÕL ELTÉ
</t>
  </si>
  <si>
    <t>(TÉLI REZS)
TÉLI REZSICSÖKKENTÉS KITERJESZTÉSE A
KIÉPÍTETT GÁZHÁLÓZATTAL NEM
RENDELKEZÕ TEL.</t>
  </si>
  <si>
    <t>A költségvetési szerveknél foglalkoztatottak 2018. évi kompenzációja</t>
  </si>
  <si>
    <t xml:space="preserve">  Helyi szervezési intézkedésekhez kapcsolódó többletkiadások támogatása (prémiumévek program) </t>
  </si>
  <si>
    <t>A helyi önkormányzatok kiegészítő támogatásai - MŰKÖDÉSI CÉLÚ TÁMOGATÁSOK (3.m.I.1-10.)</t>
  </si>
  <si>
    <t>(TÁMKIFIZ)
FELÜLVIZSGÁLAT, ÁSZ ELLENÕRZÉS
ALAPJÁN PÓTTÁM. KIFIZETÉSE</t>
  </si>
  <si>
    <t>(KAMATFIZ)
KAMAT KIFIZETÉSE ÁLLAMHÁZTARTÁSI
JOGSZABÁLYOK ALAPJÁN</t>
  </si>
  <si>
    <t>A helyi önkormányzatok kiegészítő támogatásai - Ömkormányzati elszámolások MŰKÖDÉSI CÉLÚ TÁMOGATÁSOK (3.m.I.11.)</t>
  </si>
  <si>
    <t>Felhalm.célú tám. B21
er.ei. (önk.által terv.)</t>
  </si>
  <si>
    <t>(KÖTELEZŐ)
KÖTELEZÕ ÖNKORM. FELADATOT ELL.
INTÉZM. FEJL., FELÚJÍTÁSA</t>
  </si>
  <si>
    <t>(ÚTJÁRDHÍD)
BELTERÜLETI UTAK, JÁRDÁK, HIDAK
FELÚJÍTÁSA</t>
  </si>
  <si>
    <t>(ÉTKJAVÍTÓ)
ÖNKORMÁNYZATI ÉTKEZTETÉSI
FEJLESZTÉSEK TÁMOGATÁSA</t>
  </si>
  <si>
    <t>(KÖZMŰV)
KÖZMÛVELÕDÉSI ÉRDEKELTSÉGNÖVELÕ
TÁMOGATÁS</t>
  </si>
  <si>
    <t>(JÁRÁSMÚZ)
JÁRÁSSZÉKHELY MÚZEUMOK SZAKMAI
TÁMOGATÁSA</t>
  </si>
  <si>
    <t>(KUBINYI)
MUZEÁLIS INTÉZMÉNYEK SZAKMAI
TÁMOGATÁSA (KUBINYI ÁGOSTON PROGRAM)</t>
  </si>
  <si>
    <t>(FORRÁSHIÁ)
FORRÁSHIÁNY MIATT TÁM-BAN NEM
RÉSZESÜLT PÁLYÁZATOK TÁMOGATÁSA</t>
  </si>
  <si>
    <t>(GYÖNGYÖSF)
GYÖNGYÖSFALU KÖZSÉG FEJLESZTÉSI
FELADATAINAK TÁMOGATÁSA</t>
  </si>
  <si>
    <t>(HOSSZÚPE)
HOSSZÚPERESZTEG KÖZSÉG FELADATAINAK
TÁMOGATÁSA</t>
  </si>
  <si>
    <t>(KEMESTARÓ)
KEMESTARÓDFA KÖZSÉG FEJLESZTÉSI
FELADATAINAK TÁMOGATÁSA</t>
  </si>
  <si>
    <t>(KŐSZEG)
KÕSZEG VÁROS FEJLESZTÉSI FELADTAINAK
TÁMOGATÁSA</t>
  </si>
  <si>
    <t>(MIKOSSZÉP)
MIKOSSZÉPLAK KÖZSÉG FELADATAINAK
TÁMOGATÁSA</t>
  </si>
  <si>
    <t>(SÁRVÁR F)
SÁRVÁR VÁROS FEJLESZTÉSI FELADATAINAK
TÁMOGATÁSA</t>
  </si>
  <si>
    <t xml:space="preserve"> ÖSSZESEN FELHALMOZÁSI CÉLÚ ÖNKORMÁNYZATI TÁMOGATÁSOK    (EGYÉB FELHALMOÁSI CÉLÚ KÖZPONTI TÁM:)</t>
  </si>
  <si>
    <t>(KF_EL_FEL)
2018 AKT HAVI KÖZFOGLALKOZTATÁSI
PROGRAMOKHOZ NYÚJTOTT TÁM ELÕLEG
(FELHALMOZÁS)</t>
  </si>
  <si>
    <t>(KÖZF_D_FE)
2018 TÁRGY HAVI KÖZFOGLALKOZTATÁS
PROGRAMOKHOZ NYÚJTOTT FELHALMOZÁSI
CÉLÚ DOLOGI TÁM</t>
  </si>
  <si>
    <t>(KÖZFOGL_D)
2018 TÁRGY HAVI KÖZFOGLALKOZTATÁSI
PROGRAMOKHOZ NYÚJTOTT MÛKÖDÉSI CÉLÚ
DOLOGI TÁM.</t>
  </si>
  <si>
    <t>(KÖZFOGL_E)
2018.TÁRGY HAVI KÖZFOGLALKOZTATÁSI
PROGRAMOKHOZ NYÚJTOTT TÁMOGATÁS
ELÕLEG (MÛKÖDÉSI)</t>
  </si>
  <si>
    <t xml:space="preserve">(KÖZFOGL_UTAL) NETTÓFINANSZÍROZÁSBAN KIUTALT KÖZFOGLALKOZTATÁSI TÁMOGATÁS  </t>
  </si>
  <si>
    <t>(PÉNZ_EMMI)
PÉNZBELI ELLÁTÁS (EMMI FEJEZETBÕL)</t>
  </si>
  <si>
    <t>(PÓTL_EMMI)
PÉNZBELI ELLÁTÁSHOZ KAPCS. PÓTLÉK
(EMMI FEJEZETBÕL)</t>
  </si>
  <si>
    <t>NEMZ_előző</t>
  </si>
  <si>
    <t>(NEMZFELAA)
NEMZETISÉGI ÖNKORM. 2018. ÉVI
FELADATALAPÚ KÖLTSÉGVETÉSI TÁM.
MÁSODIK KIFIZETÉSE</t>
  </si>
  <si>
    <t>(NEMZ_MŰK)
NEMZETISÉGI ÖNK. 2018. ÉVI MÛKÖDÉSI
KÖLTSÉGVETÉSI TÁMOGATÁSÁNAK MÁSODIK
KIFIZETÉSE</t>
  </si>
  <si>
    <t>SZHELY_NÉMET</t>
  </si>
  <si>
    <t>Törzs</t>
  </si>
  <si>
    <t>KSH</t>
  </si>
  <si>
    <t>Sor-</t>
  </si>
  <si>
    <t>02.űrl.14.sorhoz</t>
  </si>
  <si>
    <t>szám</t>
  </si>
  <si>
    <t xml:space="preserve">  kódja</t>
  </si>
  <si>
    <t>név</t>
  </si>
  <si>
    <t>02.űrl.
1.sor</t>
  </si>
  <si>
    <t>02.űrl.
2.sor</t>
  </si>
  <si>
    <t>02.űrl.2.sor</t>
  </si>
  <si>
    <t>02.űrl.
3.sor</t>
  </si>
  <si>
    <t>02.űrl.3.sor</t>
  </si>
  <si>
    <t>02.űrl.4.sor</t>
  </si>
  <si>
    <t>02.űrl.
4.sor</t>
  </si>
  <si>
    <t>02.űrl.5.sor</t>
  </si>
  <si>
    <t>02.űrl.
5.sor</t>
  </si>
  <si>
    <t>02.űrl.6.sor</t>
  </si>
  <si>
    <t>02.űrl.
6.sor</t>
  </si>
  <si>
    <t>02.űrl.
14.sor</t>
  </si>
  <si>
    <t>TS</t>
  </si>
  <si>
    <t>SS</t>
  </si>
  <si>
    <t>NEV</t>
  </si>
  <si>
    <t>er</t>
  </si>
  <si>
    <t>mód+telj</t>
  </si>
  <si>
    <t>er.ei.</t>
  </si>
  <si>
    <t>mód.+telj.</t>
  </si>
  <si>
    <t>módosított+telj</t>
  </si>
  <si>
    <t>ER.ei.</t>
  </si>
  <si>
    <t>mód.ei + telj.</t>
  </si>
  <si>
    <t>mód + telj.</t>
  </si>
  <si>
    <t>424536</t>
  </si>
  <si>
    <t xml:space="preserve">Vasvár </t>
  </si>
  <si>
    <t>3807036</t>
  </si>
  <si>
    <t>VASVÁR ROMA NEMZETISÉGI  ÖNKORMÁNYZAT VASVÁR</t>
  </si>
  <si>
    <t>1822549</t>
  </si>
  <si>
    <t xml:space="preserve">Alsószölnök </t>
  </si>
  <si>
    <r>
      <t xml:space="preserve">                                                                                                 a 2018. év végi beszámoló elkészítéséhez                                                            </t>
    </r>
    <r>
      <rPr>
        <b/>
        <i/>
        <sz val="9"/>
        <rFont val="Times New Roman"/>
        <family val="1"/>
      </rPr>
      <t>15. SZÁMÚ MELLÉKLET</t>
    </r>
  </si>
  <si>
    <t>22-23</t>
  </si>
  <si>
    <t>VI-VII Értékcsökkenési leírás, egyéb ráfordítások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</si>
</sst>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&quot;Ft&quot;"/>
    <numFmt numFmtId="169" formatCode="_-* #,##0.00\ _F_t_-;\-* #,##0.00\ _F_t_-;_-* \-??\ _F_t_-;_-@_-"/>
    <numFmt numFmtId="170" formatCode="0__"/>
    <numFmt numFmtId="171" formatCode="\ ##########"/>
    <numFmt numFmtId="172" formatCode="[$-40E]yyyy/\ mmmm;@"/>
    <numFmt numFmtId="173" formatCode="#,##0.000"/>
  </numFmts>
  <fonts count="2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0"/>
      <color indexed="8"/>
      <name val="Bookman Old Style"/>
      <family val="1"/>
    </font>
    <font>
      <sz val="10"/>
      <name val="Arial CE"/>
      <family val="0"/>
    </font>
    <font>
      <b/>
      <i/>
      <u val="single"/>
      <sz val="12"/>
      <name val="Bookman Old Style"/>
      <family val="1"/>
    </font>
    <font>
      <b/>
      <i/>
      <u val="single"/>
      <sz val="11"/>
      <name val="Bookman Old Style"/>
      <family val="1"/>
    </font>
    <font>
      <u val="single"/>
      <sz val="12"/>
      <name val="Bookman Old Style"/>
      <family val="1"/>
    </font>
    <font>
      <b/>
      <i/>
      <u val="single"/>
      <sz val="14"/>
      <name val="Bookman Old Style"/>
      <family val="1"/>
    </font>
    <font>
      <b/>
      <i/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0"/>
      <name val="Arial CE"/>
      <family val="0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8"/>
      <name val="Clarendon Condensed CE"/>
      <family val="1"/>
    </font>
    <font>
      <sz val="10"/>
      <color indexed="8"/>
      <name val="Arial"/>
      <family val="2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Arial"/>
      <family val="2"/>
    </font>
    <font>
      <b/>
      <sz val="14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sz val="8"/>
      <name val="Bookman Old Style"/>
      <family val="1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sz val="9"/>
      <name val="Bookman Old Style"/>
      <family val="1"/>
    </font>
    <font>
      <b/>
      <sz val="11"/>
      <color indexed="1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color indexed="8"/>
      <name val="Bookman Old Style"/>
      <family val="1"/>
    </font>
    <font>
      <i/>
      <sz val="8"/>
      <name val="Arial"/>
      <family val="2"/>
    </font>
    <font>
      <b/>
      <sz val="12"/>
      <name val="MS Sans Serif"/>
      <family val="0"/>
    </font>
    <font>
      <i/>
      <sz val="10"/>
      <name val="Bookman Old Style"/>
      <family val="1"/>
    </font>
    <font>
      <i/>
      <sz val="10"/>
      <name val="MS Sans Serif"/>
      <family val="0"/>
    </font>
    <font>
      <b/>
      <i/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sz val="9"/>
      <name val="Bookman Old Style"/>
      <family val="1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i/>
      <sz val="11"/>
      <name val="Bookman Old Style"/>
      <family val="1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b/>
      <sz val="9"/>
      <color indexed="8"/>
      <name val="Bookman Old Style"/>
      <family val="1"/>
    </font>
    <font>
      <b/>
      <sz val="10"/>
      <color indexed="40"/>
      <name val="Bookman Old Style"/>
      <family val="1"/>
    </font>
    <font>
      <i/>
      <sz val="10"/>
      <color indexed="40"/>
      <name val="Bookman Old Style"/>
      <family val="1"/>
    </font>
    <font>
      <i/>
      <sz val="10"/>
      <color indexed="8"/>
      <name val="Bookman Old Style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i/>
      <sz val="9"/>
      <name val="Bookman Old Style"/>
      <family val="1"/>
    </font>
    <font>
      <i/>
      <sz val="8"/>
      <name val="Bookman Old Style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8"/>
      <color indexed="8"/>
      <name val="Times New Roman"/>
      <family val="1"/>
    </font>
    <font>
      <sz val="10"/>
      <name val="Century Schoolbook CE"/>
      <family val="0"/>
    </font>
    <font>
      <sz val="8"/>
      <name val="Times New Roman CE"/>
      <family val="1"/>
    </font>
    <font>
      <i/>
      <sz val="7"/>
      <name val="Times New Roman"/>
      <family val="1"/>
    </font>
    <font>
      <sz val="10"/>
      <name val="Century Schoolbook"/>
      <family val="1"/>
    </font>
    <font>
      <b/>
      <i/>
      <sz val="9"/>
      <name val="Times New Roman"/>
      <family val="1"/>
    </font>
    <font>
      <u val="single"/>
      <sz val="11"/>
      <color indexed="12"/>
      <name val="Calibri"/>
      <family val="2"/>
    </font>
    <font>
      <b/>
      <i/>
      <sz val="10"/>
      <color indexed="14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i/>
      <sz val="8"/>
      <color indexed="14"/>
      <name val="Arial"/>
      <family val="2"/>
    </font>
    <font>
      <i/>
      <sz val="10"/>
      <color indexed="8"/>
      <name val="Calibri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8"/>
      <color indexed="12"/>
      <name val="Times New Roman"/>
      <family val="1"/>
    </font>
    <font>
      <sz val="8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49"/>
      <name val="Times New Roman"/>
      <family val="1"/>
    </font>
    <font>
      <sz val="8"/>
      <color indexed="49"/>
      <name val="Times New Roman"/>
      <family val="1"/>
    </font>
    <font>
      <sz val="8"/>
      <color indexed="49"/>
      <name val="Arial CE"/>
      <family val="0"/>
    </font>
    <font>
      <sz val="8"/>
      <color indexed="21"/>
      <name val="Arial CE"/>
      <family val="0"/>
    </font>
    <font>
      <sz val="8"/>
      <color indexed="21"/>
      <name val="Times New Roman"/>
      <family val="1"/>
    </font>
    <font>
      <sz val="8"/>
      <color indexed="62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62"/>
      <name val="Times New Roman"/>
      <family val="1"/>
    </font>
    <font>
      <sz val="8"/>
      <color indexed="30"/>
      <name val="Times New Roman"/>
      <family val="1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4"/>
      <name val="Arial CE"/>
      <family val="0"/>
    </font>
    <font>
      <sz val="10"/>
      <color indexed="14"/>
      <name val="Arial CE"/>
      <family val="0"/>
    </font>
    <font>
      <sz val="8"/>
      <color indexed="53"/>
      <name val="Times New Roman"/>
      <family val="1"/>
    </font>
    <font>
      <sz val="10"/>
      <color indexed="53"/>
      <name val="Arial CE"/>
      <family val="0"/>
    </font>
    <font>
      <b/>
      <sz val="10"/>
      <color indexed="12"/>
      <name val="Arial CE"/>
      <family val="0"/>
    </font>
    <font>
      <b/>
      <sz val="10"/>
      <color indexed="10"/>
      <name val="Arial CE"/>
      <family val="0"/>
    </font>
    <font>
      <b/>
      <sz val="10"/>
      <color indexed="60"/>
      <name val="Arial CE"/>
      <family val="0"/>
    </font>
    <font>
      <b/>
      <sz val="10"/>
      <color indexed="18"/>
      <name val="Arial CE"/>
      <family val="0"/>
    </font>
    <font>
      <b/>
      <sz val="8"/>
      <color indexed="21"/>
      <name val="Times New Roman"/>
      <family val="1"/>
    </font>
    <font>
      <i/>
      <sz val="8"/>
      <color indexed="30"/>
      <name val="Times New Roman"/>
      <family val="1"/>
    </font>
    <font>
      <sz val="8"/>
      <color indexed="49"/>
      <name val="Times New Roman CE"/>
      <family val="1"/>
    </font>
    <font>
      <b/>
      <i/>
      <sz val="8"/>
      <color indexed="21"/>
      <name val="Times New Roman"/>
      <family val="1"/>
    </font>
    <font>
      <b/>
      <i/>
      <sz val="8"/>
      <color indexed="62"/>
      <name val="Times New Roman"/>
      <family val="1"/>
    </font>
    <font>
      <b/>
      <i/>
      <sz val="8"/>
      <color indexed="49"/>
      <name val="Times New Roman"/>
      <family val="1"/>
    </font>
    <font>
      <b/>
      <i/>
      <sz val="8"/>
      <color indexed="60"/>
      <name val="Times New Roman"/>
      <family val="1"/>
    </font>
    <font>
      <i/>
      <sz val="7"/>
      <color indexed="1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53"/>
      <name val="Times New Roman"/>
      <family val="1"/>
    </font>
    <font>
      <sz val="6"/>
      <color indexed="10"/>
      <name val="Arial CE"/>
      <family val="0"/>
    </font>
    <font>
      <sz val="7"/>
      <color indexed="10"/>
      <name val="Times New Roman CE"/>
      <family val="1"/>
    </font>
    <font>
      <sz val="10"/>
      <color indexed="10"/>
      <name val="Arial CE"/>
      <family val="0"/>
    </font>
    <font>
      <sz val="6"/>
      <color indexed="9"/>
      <name val="Arial CE"/>
      <family val="0"/>
    </font>
    <font>
      <sz val="7"/>
      <color indexed="9"/>
      <name val="Times New Roman CE"/>
      <family val="1"/>
    </font>
    <font>
      <sz val="10"/>
      <color indexed="9"/>
      <name val="Arial CE"/>
      <family val="0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rgb="FFFF33CC"/>
      <name val="Times New Roman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rgb="FFFF0000"/>
      <name val="Bookman Old Style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Bookman Old Style"/>
      <family val="1"/>
    </font>
    <font>
      <sz val="14"/>
      <color theme="1"/>
      <name val="Calibri"/>
      <family val="2"/>
    </font>
    <font>
      <b/>
      <sz val="14"/>
      <color theme="1"/>
      <name val="Bookman Old Style"/>
      <family val="1"/>
    </font>
    <font>
      <sz val="10"/>
      <color theme="1"/>
      <name val="Bookman Old Style"/>
      <family val="1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  <font>
      <b/>
      <sz val="12"/>
      <color theme="1"/>
      <name val="Bookman Old Style"/>
      <family val="1"/>
    </font>
    <font>
      <i/>
      <sz val="8"/>
      <color rgb="FFCC00FF"/>
      <name val="Arial"/>
      <family val="2"/>
    </font>
    <font>
      <i/>
      <sz val="10"/>
      <color theme="1"/>
      <name val="Calibri"/>
      <family val="2"/>
    </font>
    <font>
      <sz val="8"/>
      <color theme="9" tint="-0.4999699890613556"/>
      <name val="Times New Roman"/>
      <family val="1"/>
    </font>
    <font>
      <b/>
      <sz val="8"/>
      <color theme="9" tint="-0.4999699890613556"/>
      <name val="Times New Roman"/>
      <family val="1"/>
    </font>
    <font>
      <sz val="8"/>
      <color rgb="FF6600FF"/>
      <name val="Times New Roman"/>
      <family val="1"/>
    </font>
    <font>
      <sz val="8"/>
      <color rgb="FFCC00CC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8" tint="-0.24997000396251678"/>
      <name val="Times New Roman"/>
      <family val="1"/>
    </font>
    <font>
      <sz val="8"/>
      <color theme="8" tint="-0.24997000396251678"/>
      <name val="Times New Roman"/>
      <family val="1"/>
    </font>
    <font>
      <sz val="8"/>
      <color theme="8" tint="-0.24997000396251678"/>
      <name val="Arial CE"/>
      <family val="0"/>
    </font>
    <font>
      <sz val="8"/>
      <color theme="8" tint="-0.4999699890613556"/>
      <name val="Arial CE"/>
      <family val="0"/>
    </font>
    <font>
      <sz val="8"/>
      <color theme="8" tint="-0.4999699890613556"/>
      <name val="Times New Roman"/>
      <family val="1"/>
    </font>
    <font>
      <sz val="8"/>
      <color theme="3" tint="0.39998000860214233"/>
      <name val="Times New Roman"/>
      <family val="1"/>
    </font>
    <font>
      <b/>
      <sz val="8"/>
      <color rgb="FFC00000"/>
      <name val="Times New Roman"/>
      <family val="1"/>
    </font>
    <font>
      <sz val="8"/>
      <color theme="4" tint="-0.24997000396251678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3" tint="-0.24997000396251678"/>
      <name val="Times New Roman"/>
      <family val="1"/>
    </font>
    <font>
      <b/>
      <sz val="8"/>
      <color theme="3" tint="0.39998000860214233"/>
      <name val="Times New Roman"/>
      <family val="1"/>
    </font>
    <font>
      <sz val="8"/>
      <color rgb="FF0070C0"/>
      <name val="Times New Roman"/>
      <family val="1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b/>
      <sz val="8"/>
      <color rgb="FF6600FF"/>
      <name val="Times New Roman"/>
      <family val="1"/>
    </font>
    <font>
      <sz val="8"/>
      <color rgb="FFC00000"/>
      <name val="Times New Roman"/>
      <family val="1"/>
    </font>
    <font>
      <b/>
      <sz val="10"/>
      <color rgb="FFCC00FF"/>
      <name val="Arial CE"/>
      <family val="0"/>
    </font>
    <font>
      <sz val="10"/>
      <color rgb="FFCC00FF"/>
      <name val="Arial CE"/>
      <family val="0"/>
    </font>
    <font>
      <sz val="8"/>
      <color rgb="FFFF6600"/>
      <name val="Times New Roman"/>
      <family val="1"/>
    </font>
    <font>
      <sz val="10"/>
      <color rgb="FFFF6600"/>
      <name val="Arial CE"/>
      <family val="0"/>
    </font>
    <font>
      <b/>
      <sz val="10"/>
      <color rgb="FF0000CC"/>
      <name val="Arial CE"/>
      <family val="0"/>
    </font>
    <font>
      <b/>
      <sz val="10"/>
      <color rgb="FFFF0000"/>
      <name val="Arial CE"/>
      <family val="0"/>
    </font>
    <font>
      <b/>
      <sz val="10"/>
      <color rgb="FFC00000"/>
      <name val="Arial CE"/>
      <family val="0"/>
    </font>
    <font>
      <b/>
      <sz val="10"/>
      <color theme="3" tint="-0.24997000396251678"/>
      <name val="Arial CE"/>
      <family val="0"/>
    </font>
    <font>
      <b/>
      <sz val="8"/>
      <color theme="8" tint="-0.4999699890613556"/>
      <name val="Times New Roman"/>
      <family val="1"/>
    </font>
    <font>
      <i/>
      <sz val="8"/>
      <color rgb="FF0070C0"/>
      <name val="Times New Roman"/>
      <family val="1"/>
    </font>
    <font>
      <sz val="8"/>
      <color theme="8" tint="-0.24997000396251678"/>
      <name val="Times New Roman CE"/>
      <family val="1"/>
    </font>
    <font>
      <b/>
      <i/>
      <sz val="8"/>
      <color theme="8" tint="-0.4999699890613556"/>
      <name val="Times New Roman"/>
      <family val="1"/>
    </font>
    <font>
      <b/>
      <i/>
      <sz val="8"/>
      <color theme="3" tint="0.39998000860214233"/>
      <name val="Times New Roman"/>
      <family val="1"/>
    </font>
    <font>
      <b/>
      <i/>
      <sz val="8"/>
      <color theme="8" tint="-0.24997000396251678"/>
      <name val="Times New Roman"/>
      <family val="1"/>
    </font>
    <font>
      <b/>
      <i/>
      <sz val="8"/>
      <color rgb="FFC00000"/>
      <name val="Times New Roman"/>
      <family val="1"/>
    </font>
    <font>
      <i/>
      <sz val="7"/>
      <color theme="3" tint="-0.24997000396251678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rgb="FFCC00FF"/>
      <name val="Times New Roman"/>
      <family val="1"/>
    </font>
    <font>
      <sz val="8"/>
      <color rgb="FFCC00FF"/>
      <name val="Times New Roman"/>
      <family val="1"/>
    </font>
    <font>
      <b/>
      <sz val="8"/>
      <color rgb="FFFF6600"/>
      <name val="Times New Roman"/>
      <family val="1"/>
    </font>
    <font>
      <sz val="6"/>
      <color rgb="FFFF0000"/>
      <name val="Arial CE"/>
      <family val="0"/>
    </font>
    <font>
      <sz val="7"/>
      <color rgb="FFFF0000"/>
      <name val="Times New Roman CE"/>
      <family val="1"/>
    </font>
    <font>
      <sz val="10"/>
      <color rgb="FFFF0000"/>
      <name val="Arial CE"/>
      <family val="0"/>
    </font>
    <font>
      <sz val="6"/>
      <color theme="0"/>
      <name val="Arial CE"/>
      <family val="0"/>
    </font>
    <font>
      <sz val="7"/>
      <color theme="0"/>
      <name val="Times New Roman CE"/>
      <family val="1"/>
    </font>
    <font>
      <sz val="10"/>
      <color theme="0"/>
      <name val="Arial CE"/>
      <family val="0"/>
    </font>
  </fonts>
  <fills count="6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1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7" fillId="2" borderId="0" applyNumberFormat="0" applyBorder="0" applyAlignment="0" applyProtection="0"/>
    <xf numFmtId="0" fontId="167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67" fillId="12" borderId="0" applyNumberFormat="0" applyBorder="0" applyAlignment="0" applyProtection="0"/>
    <xf numFmtId="0" fontId="167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67" fillId="23" borderId="0" applyNumberFormat="0" applyBorder="0" applyAlignment="0" applyProtection="0"/>
    <xf numFmtId="0" fontId="167" fillId="24" borderId="0" applyNumberFormat="0" applyBorder="0" applyAlignment="0" applyProtection="0"/>
    <xf numFmtId="0" fontId="167" fillId="25" borderId="0" applyNumberFormat="0" applyBorder="0" applyAlignment="0" applyProtection="0"/>
    <xf numFmtId="0" fontId="23" fillId="26" borderId="0" applyNumberFormat="0" applyBorder="0" applyAlignment="0" applyProtection="0"/>
    <xf numFmtId="0" fontId="167" fillId="27" borderId="0" applyNumberFormat="0" applyBorder="0" applyAlignment="0" applyProtection="0"/>
    <xf numFmtId="0" fontId="23" fillId="17" borderId="0" applyNumberFormat="0" applyBorder="0" applyAlignment="0" applyProtection="0"/>
    <xf numFmtId="0" fontId="167" fillId="18" borderId="0" applyNumberFormat="0" applyBorder="0" applyAlignment="0" applyProtection="0"/>
    <xf numFmtId="0" fontId="23" fillId="18" borderId="0" applyNumberFormat="0" applyBorder="0" applyAlignment="0" applyProtection="0"/>
    <xf numFmtId="0" fontId="167" fillId="28" borderId="0" applyNumberFormat="0" applyBorder="0" applyAlignment="0" applyProtection="0"/>
    <xf numFmtId="0" fontId="23" fillId="28" borderId="0" applyNumberFormat="0" applyBorder="0" applyAlignment="0" applyProtection="0"/>
    <xf numFmtId="0" fontId="167" fillId="29" borderId="0" applyNumberFormat="0" applyBorder="0" applyAlignment="0" applyProtection="0"/>
    <xf numFmtId="0" fontId="23" fillId="30" borderId="0" applyNumberFormat="0" applyBorder="0" applyAlignment="0" applyProtection="0"/>
    <xf numFmtId="0" fontId="167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23" fillId="35" borderId="0" applyNumberFormat="0" applyBorder="0" applyAlignment="0" applyProtection="0"/>
    <xf numFmtId="0" fontId="36" fillId="5" borderId="0" applyNumberFormat="0" applyBorder="0" applyAlignment="0" applyProtection="0"/>
    <xf numFmtId="0" fontId="168" fillId="36" borderId="1" applyNumberFormat="0" applyAlignment="0" applyProtection="0"/>
    <xf numFmtId="0" fontId="24" fillId="11" borderId="2" applyNumberFormat="0" applyAlignment="0" applyProtection="0"/>
    <xf numFmtId="0" fontId="38" fillId="37" borderId="2" applyNumberFormat="0" applyAlignment="0" applyProtection="0"/>
    <xf numFmtId="0" fontId="29" fillId="38" borderId="3" applyNumberFormat="0" applyAlignment="0" applyProtection="0"/>
    <xf numFmtId="0" fontId="1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0" fillId="0" borderId="4" applyNumberFormat="0" applyFill="0" applyAlignment="0" applyProtection="0"/>
    <xf numFmtId="0" fontId="26" fillId="0" borderId="5" applyNumberFormat="0" applyFill="0" applyAlignment="0" applyProtection="0"/>
    <xf numFmtId="0" fontId="171" fillId="0" borderId="6" applyNumberFormat="0" applyFill="0" applyAlignment="0" applyProtection="0"/>
    <xf numFmtId="0" fontId="27" fillId="0" borderId="7" applyNumberFormat="0" applyFill="0" applyAlignment="0" applyProtection="0"/>
    <xf numFmtId="0" fontId="172" fillId="0" borderId="8" applyNumberFormat="0" applyFill="0" applyAlignment="0" applyProtection="0"/>
    <xf numFmtId="0" fontId="28" fillId="0" borderId="9" applyNumberFormat="0" applyFill="0" applyAlignment="0" applyProtection="0"/>
    <xf numFmtId="0" fontId="17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3" fillId="39" borderId="10" applyNumberFormat="0" applyAlignment="0" applyProtection="0"/>
    <xf numFmtId="0" fontId="29" fillId="38" borderId="3" applyNumberFormat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8" fillId="0" borderId="0">
      <alignment/>
      <protection/>
    </xf>
    <xf numFmtId="0" fontId="17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7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6" fillId="0" borderId="11" applyNumberFormat="0" applyFill="0" applyAlignment="0" applyProtection="0"/>
    <xf numFmtId="0" fontId="31" fillId="0" borderId="12" applyNumberFormat="0" applyFill="0" applyAlignment="0" applyProtection="0"/>
    <xf numFmtId="0" fontId="24" fillId="11" borderId="2" applyNumberFormat="0" applyAlignment="0" applyProtection="0"/>
    <xf numFmtId="0" fontId="1" fillId="40" borderId="13" applyNumberFormat="0" applyFont="0" applyAlignment="0" applyProtection="0"/>
    <xf numFmtId="0" fontId="1" fillId="41" borderId="14" applyNumberFormat="0" applyFont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23" fillId="35" borderId="0" applyNumberFormat="0" applyBorder="0" applyAlignment="0" applyProtection="0"/>
    <xf numFmtId="0" fontId="177" fillId="42" borderId="0" applyNumberFormat="0" applyBorder="0" applyAlignment="0" applyProtection="0"/>
    <xf numFmtId="0" fontId="32" fillId="6" borderId="0" applyNumberFormat="0" applyBorder="0" applyAlignment="0" applyProtection="0"/>
    <xf numFmtId="0" fontId="178" fillId="43" borderId="15" applyNumberFormat="0" applyAlignment="0" applyProtection="0"/>
    <xf numFmtId="0" fontId="33" fillId="37" borderId="16" applyNumberFormat="0" applyAlignment="0" applyProtection="0"/>
    <xf numFmtId="0" fontId="179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18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" fontId="62" fillId="0" borderId="0">
      <alignment vertical="center"/>
      <protection/>
    </xf>
    <xf numFmtId="0" fontId="111" fillId="0" borderId="0">
      <alignment/>
      <protection/>
    </xf>
    <xf numFmtId="0" fontId="63" fillId="0" borderId="0">
      <alignment/>
      <protection/>
    </xf>
    <xf numFmtId="1" fontId="62" fillId="0" borderId="0">
      <alignment vertical="center"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08" fillId="0" borderId="0">
      <alignment/>
      <protection/>
    </xf>
    <xf numFmtId="0" fontId="17" fillId="41" borderId="14" applyNumberFormat="0" applyFont="0" applyAlignment="0" applyProtection="0"/>
    <xf numFmtId="0" fontId="33" fillId="37" borderId="16" applyNumberFormat="0" applyAlignment="0" applyProtection="0"/>
    <xf numFmtId="0" fontId="181" fillId="0" borderId="17" applyNumberFormat="0" applyFill="0" applyAlignment="0" applyProtection="0"/>
    <xf numFmtId="0" fontId="35" fillId="0" borderId="1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2" fillId="45" borderId="0" applyNumberFormat="0" applyBorder="0" applyAlignment="0" applyProtection="0"/>
    <xf numFmtId="0" fontId="36" fillId="5" borderId="0" applyNumberFormat="0" applyBorder="0" applyAlignment="0" applyProtection="0"/>
    <xf numFmtId="0" fontId="183" fillId="46" borderId="0" applyNumberFormat="0" applyBorder="0" applyAlignment="0" applyProtection="0"/>
    <xf numFmtId="0" fontId="37" fillId="44" borderId="0" applyNumberFormat="0" applyBorder="0" applyAlignment="0" applyProtection="0"/>
    <xf numFmtId="0" fontId="184" fillId="43" borderId="1" applyNumberFormat="0" applyAlignment="0" applyProtection="0"/>
    <xf numFmtId="0" fontId="38" fillId="37" borderId="2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0" fillId="0" borderId="0" applyNumberFormat="0" applyFill="0" applyBorder="0" applyAlignment="0" applyProtection="0"/>
  </cellStyleXfs>
  <cellXfs count="108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9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 horizontal="center" wrapText="1"/>
    </xf>
    <xf numFmtId="0" fontId="5" fillId="18" borderId="0" xfId="0" applyFont="1" applyFill="1" applyAlignment="1">
      <alignment/>
    </xf>
    <xf numFmtId="0" fontId="10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7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14" fillId="0" borderId="19" xfId="0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0" fontId="16" fillId="44" borderId="20" xfId="0" applyFont="1" applyFill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5" fillId="0" borderId="23" xfId="154" applyFont="1" applyFill="1" applyBorder="1" applyAlignment="1">
      <alignment vertical="center" wrapText="1"/>
      <protection/>
    </xf>
    <xf numFmtId="0" fontId="7" fillId="0" borderId="19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3" xfId="0" applyFont="1" applyFill="1" applyBorder="1" applyAlignment="1">
      <alignment wrapText="1"/>
    </xf>
    <xf numFmtId="0" fontId="4" fillId="0" borderId="25" xfId="0" applyFont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5" fillId="0" borderId="29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6" fillId="0" borderId="23" xfId="0" applyFont="1" applyBorder="1" applyAlignment="1">
      <alignment wrapText="1"/>
    </xf>
    <xf numFmtId="0" fontId="15" fillId="0" borderId="19" xfId="0" applyFont="1" applyFill="1" applyBorder="1" applyAlignment="1">
      <alignment horizontal="right" wrapText="1"/>
    </xf>
    <xf numFmtId="0" fontId="15" fillId="0" borderId="24" xfId="0" applyFont="1" applyFill="1" applyBorder="1" applyAlignment="1">
      <alignment horizontal="right" wrapText="1"/>
    </xf>
    <xf numFmtId="0" fontId="7" fillId="0" borderId="23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6" fillId="0" borderId="23" xfId="0" applyFont="1" applyFill="1" applyBorder="1" applyAlignment="1">
      <alignment wrapText="1"/>
    </xf>
    <xf numFmtId="0" fontId="20" fillId="0" borderId="28" xfId="0" applyFont="1" applyFill="1" applyBorder="1" applyAlignment="1">
      <alignment/>
    </xf>
    <xf numFmtId="0" fontId="16" fillId="44" borderId="30" xfId="0" applyFont="1" applyFill="1" applyBorder="1" applyAlignment="1">
      <alignment wrapText="1"/>
    </xf>
    <xf numFmtId="0" fontId="18" fillId="0" borderId="23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1" fillId="0" borderId="31" xfId="0" applyFont="1" applyFill="1" applyBorder="1" applyAlignment="1">
      <alignment wrapText="1"/>
    </xf>
    <xf numFmtId="0" fontId="10" fillId="0" borderId="31" xfId="0" applyFont="1" applyFill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3" fillId="0" borderId="19" xfId="0" applyFont="1" applyBorder="1" applyAlignment="1">
      <alignment horizontal="right"/>
    </xf>
    <xf numFmtId="0" fontId="12" fillId="0" borderId="0" xfId="0" applyFont="1" applyAlignment="1">
      <alignment/>
    </xf>
    <xf numFmtId="0" fontId="3" fillId="0" borderId="19" xfId="0" applyFont="1" applyBorder="1" applyAlignment="1">
      <alignment horizontal="center" wrapText="1"/>
    </xf>
    <xf numFmtId="0" fontId="22" fillId="44" borderId="0" xfId="0" applyFont="1" applyFill="1" applyAlignment="1">
      <alignment/>
    </xf>
    <xf numFmtId="0" fontId="22" fillId="0" borderId="19" xfId="0" applyFont="1" applyBorder="1" applyAlignment="1">
      <alignment/>
    </xf>
    <xf numFmtId="0" fontId="6" fillId="0" borderId="19" xfId="0" applyFont="1" applyFill="1" applyBorder="1" applyAlignment="1">
      <alignment horizontal="justify" wrapText="1"/>
    </xf>
    <xf numFmtId="0" fontId="6" fillId="0" borderId="19" xfId="0" applyFont="1" applyBorder="1" applyAlignment="1">
      <alignment/>
    </xf>
    <xf numFmtId="0" fontId="7" fillId="0" borderId="19" xfId="0" applyFont="1" applyFill="1" applyBorder="1" applyAlignment="1">
      <alignment horizontal="justify" wrapText="1"/>
    </xf>
    <xf numFmtId="0" fontId="5" fillId="0" borderId="19" xfId="0" applyFont="1" applyBorder="1" applyAlignment="1">
      <alignment/>
    </xf>
    <xf numFmtId="0" fontId="7" fillId="0" borderId="19" xfId="0" applyFont="1" applyFill="1" applyBorder="1" applyAlignment="1">
      <alignment wrapText="1"/>
    </xf>
    <xf numFmtId="0" fontId="7" fillId="0" borderId="0" xfId="0" applyFont="1" applyAlignment="1">
      <alignment/>
    </xf>
    <xf numFmtId="0" fontId="19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32" xfId="0" applyFont="1" applyFill="1" applyBorder="1" applyAlignment="1">
      <alignment/>
    </xf>
    <xf numFmtId="0" fontId="41" fillId="0" borderId="19" xfId="0" applyFont="1" applyBorder="1" applyAlignment="1">
      <alignment horizontal="center" wrapText="1"/>
    </xf>
    <xf numFmtId="0" fontId="7" fillId="0" borderId="19" xfId="139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7" fillId="47" borderId="0" xfId="137" applyFont="1" applyFill="1" applyBorder="1" applyAlignment="1">
      <alignment horizontal="left" wrapText="1"/>
      <protection/>
    </xf>
    <xf numFmtId="0" fontId="3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9" fillId="0" borderId="19" xfId="0" applyFont="1" applyBorder="1" applyAlignment="1">
      <alignment/>
    </xf>
    <xf numFmtId="0" fontId="4" fillId="18" borderId="0" xfId="0" applyFont="1" applyFill="1" applyAlignment="1">
      <alignment/>
    </xf>
    <xf numFmtId="0" fontId="11" fillId="41" borderId="19" xfId="0" applyFont="1" applyFill="1" applyBorder="1" applyAlignment="1">
      <alignment/>
    </xf>
    <xf numFmtId="0" fontId="4" fillId="41" borderId="19" xfId="0" applyFont="1" applyFill="1" applyBorder="1" applyAlignment="1">
      <alignment/>
    </xf>
    <xf numFmtId="0" fontId="3" fillId="41" borderId="19" xfId="0" applyFont="1" applyFill="1" applyBorder="1" applyAlignment="1">
      <alignment/>
    </xf>
    <xf numFmtId="0" fontId="6" fillId="41" borderId="19" xfId="0" applyFont="1" applyFill="1" applyBorder="1" applyAlignment="1">
      <alignment/>
    </xf>
    <xf numFmtId="0" fontId="22" fillId="41" borderId="19" xfId="0" applyFont="1" applyFill="1" applyBorder="1" applyAlignment="1">
      <alignment/>
    </xf>
    <xf numFmtId="0" fontId="3" fillId="41" borderId="19" xfId="0" applyFont="1" applyFill="1" applyBorder="1" applyAlignment="1">
      <alignment horizontal="left" vertical="top" wrapText="1"/>
    </xf>
    <xf numFmtId="4" fontId="5" fillId="0" borderId="19" xfId="0" applyNumberFormat="1" applyFont="1" applyBorder="1" applyAlignment="1">
      <alignment/>
    </xf>
    <xf numFmtId="0" fontId="16" fillId="0" borderId="20" xfId="0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43" fillId="0" borderId="19" xfId="0" applyFont="1" applyBorder="1" applyAlignment="1">
      <alignment/>
    </xf>
    <xf numFmtId="0" fontId="7" fillId="0" borderId="33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6" fillId="0" borderId="33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9" fillId="0" borderId="19" xfId="0" applyFont="1" applyBorder="1" applyAlignment="1">
      <alignment horizontal="center" wrapText="1"/>
    </xf>
    <xf numFmtId="0" fontId="5" fillId="18" borderId="0" xfId="0" applyFont="1" applyFill="1" applyAlignment="1">
      <alignment/>
    </xf>
    <xf numFmtId="0" fontId="39" fillId="0" borderId="1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5" fillId="0" borderId="0" xfId="135" applyFont="1">
      <alignment/>
      <protection/>
    </xf>
    <xf numFmtId="0" fontId="6" fillId="0" borderId="19" xfId="139" applyFont="1" applyFill="1" applyBorder="1" applyAlignment="1">
      <alignment horizontal="left" vertical="top" wrapText="1"/>
      <protection/>
    </xf>
    <xf numFmtId="0" fontId="46" fillId="0" borderId="0" xfId="136" applyFont="1">
      <alignment/>
      <protection/>
    </xf>
    <xf numFmtId="1" fontId="47" fillId="0" borderId="0" xfId="136" applyNumberFormat="1" applyFont="1">
      <alignment/>
      <protection/>
    </xf>
    <xf numFmtId="1" fontId="46" fillId="0" borderId="0" xfId="136" applyNumberFormat="1" applyFont="1">
      <alignment/>
      <protection/>
    </xf>
    <xf numFmtId="0" fontId="46" fillId="0" borderId="0" xfId="136" applyFont="1" applyBorder="1" applyAlignment="1">
      <alignment horizontal="center"/>
      <protection/>
    </xf>
    <xf numFmtId="3" fontId="46" fillId="0" borderId="0" xfId="136" applyNumberFormat="1" applyFont="1" applyBorder="1">
      <alignment/>
      <protection/>
    </xf>
    <xf numFmtId="0" fontId="46" fillId="0" borderId="0" xfId="136" applyFont="1" applyBorder="1">
      <alignment/>
      <protection/>
    </xf>
    <xf numFmtId="0" fontId="48" fillId="0" borderId="0" xfId="136" applyFont="1">
      <alignment/>
      <protection/>
    </xf>
    <xf numFmtId="0" fontId="48" fillId="0" borderId="0" xfId="136" applyFont="1" applyBorder="1" applyAlignment="1">
      <alignment horizontal="center"/>
      <protection/>
    </xf>
    <xf numFmtId="3" fontId="48" fillId="0" borderId="0" xfId="136" applyNumberFormat="1" applyFont="1" applyBorder="1">
      <alignment/>
      <protection/>
    </xf>
    <xf numFmtId="0" fontId="48" fillId="0" borderId="0" xfId="136" applyFont="1" applyBorder="1">
      <alignment/>
      <protection/>
    </xf>
    <xf numFmtId="0" fontId="48" fillId="0" borderId="0" xfId="136" applyFont="1" applyAlignment="1">
      <alignment horizontal="left"/>
      <protection/>
    </xf>
    <xf numFmtId="0" fontId="50" fillId="0" borderId="19" xfId="136" applyFont="1" applyFill="1" applyBorder="1" applyAlignment="1">
      <alignment horizontal="center" vertical="center"/>
      <protection/>
    </xf>
    <xf numFmtId="3" fontId="50" fillId="0" borderId="33" xfId="136" applyNumberFormat="1" applyFont="1" applyFill="1" applyBorder="1" applyAlignment="1">
      <alignment horizontal="center" vertical="center"/>
      <protection/>
    </xf>
    <xf numFmtId="0" fontId="51" fillId="0" borderId="33" xfId="136" applyFont="1" applyFill="1" applyBorder="1" applyAlignment="1">
      <alignment horizontal="center" vertical="center"/>
      <protection/>
    </xf>
    <xf numFmtId="3" fontId="51" fillId="0" borderId="33" xfId="136" applyNumberFormat="1" applyFont="1" applyFill="1" applyBorder="1" applyAlignment="1">
      <alignment horizontal="center" vertical="center"/>
      <protection/>
    </xf>
    <xf numFmtId="3" fontId="51" fillId="0" borderId="19" xfId="136" applyNumberFormat="1" applyFont="1" applyFill="1" applyBorder="1" applyAlignment="1">
      <alignment horizontal="center" vertical="center"/>
      <protection/>
    </xf>
    <xf numFmtId="0" fontId="52" fillId="0" borderId="33" xfId="136" applyFont="1" applyFill="1" applyBorder="1" applyAlignment="1" quotePrefix="1">
      <alignment horizontal="center" vertical="center"/>
      <protection/>
    </xf>
    <xf numFmtId="0" fontId="52" fillId="0" borderId="33" xfId="136" applyFont="1" applyFill="1" applyBorder="1" applyAlignment="1">
      <alignment vertical="center" wrapText="1"/>
      <protection/>
    </xf>
    <xf numFmtId="0" fontId="52" fillId="0" borderId="33" xfId="136" applyFont="1" applyFill="1" applyBorder="1" applyAlignment="1">
      <alignment horizontal="center" vertical="center"/>
      <protection/>
    </xf>
    <xf numFmtId="3" fontId="52" fillId="0" borderId="19" xfId="136" applyNumberFormat="1" applyFont="1" applyFill="1" applyBorder="1" applyAlignment="1" quotePrefix="1">
      <alignment vertical="center"/>
      <protection/>
    </xf>
    <xf numFmtId="0" fontId="53" fillId="0" borderId="0" xfId="136" applyFont="1">
      <alignment/>
      <protection/>
    </xf>
    <xf numFmtId="0" fontId="50" fillId="0" borderId="33" xfId="136" applyFont="1" applyFill="1" applyBorder="1" applyAlignment="1" quotePrefix="1">
      <alignment horizontal="center" vertical="center"/>
      <protection/>
    </xf>
    <xf numFmtId="0" fontId="50" fillId="0" borderId="33" xfId="136" applyFont="1" applyFill="1" applyBorder="1" applyAlignment="1">
      <alignment vertical="center" wrapText="1"/>
      <protection/>
    </xf>
    <xf numFmtId="0" fontId="50" fillId="0" borderId="33" xfId="136" applyFont="1" applyFill="1" applyBorder="1" applyAlignment="1">
      <alignment horizontal="center" vertical="center"/>
      <protection/>
    </xf>
    <xf numFmtId="3" fontId="53" fillId="0" borderId="19" xfId="147" applyNumberFormat="1" applyFont="1" applyFill="1" applyBorder="1" applyAlignment="1">
      <alignment vertical="center" wrapText="1"/>
      <protection/>
    </xf>
    <xf numFmtId="0" fontId="53" fillId="0" borderId="0" xfId="136" applyFont="1" applyBorder="1">
      <alignment/>
      <protection/>
    </xf>
    <xf numFmtId="1" fontId="54" fillId="0" borderId="0" xfId="136" applyNumberFormat="1" applyFont="1" applyAlignment="1">
      <alignment horizontal="center" vertical="center"/>
      <protection/>
    </xf>
    <xf numFmtId="3" fontId="185" fillId="0" borderId="0" xfId="136" applyNumberFormat="1" applyFont="1" applyFill="1" applyAlignment="1">
      <alignment horizontal="center"/>
      <protection/>
    </xf>
    <xf numFmtId="3" fontId="50" fillId="0" borderId="19" xfId="136" applyNumberFormat="1" applyFont="1" applyFill="1" applyBorder="1" applyAlignment="1" quotePrefix="1">
      <alignment vertical="center"/>
      <protection/>
    </xf>
    <xf numFmtId="1" fontId="56" fillId="0" borderId="35" xfId="136" applyNumberFormat="1" applyFont="1" applyBorder="1" applyAlignment="1">
      <alignment horizontal="right" vertical="center"/>
      <protection/>
    </xf>
    <xf numFmtId="0" fontId="57" fillId="0" borderId="19" xfId="136" applyFont="1" applyFill="1" applyBorder="1" applyAlignment="1">
      <alignment horizontal="center" vertical="center"/>
      <protection/>
    </xf>
    <xf numFmtId="3" fontId="57" fillId="0" borderId="19" xfId="136" applyNumberFormat="1" applyFont="1" applyFill="1" applyBorder="1" applyAlignment="1" quotePrefix="1">
      <alignment vertical="center"/>
      <protection/>
    </xf>
    <xf numFmtId="1" fontId="59" fillId="0" borderId="0" xfId="136" applyNumberFormat="1" applyFont="1" applyAlignment="1">
      <alignment vertical="center"/>
      <protection/>
    </xf>
    <xf numFmtId="0" fontId="50" fillId="0" borderId="19" xfId="136" applyFont="1" applyFill="1" applyBorder="1" applyAlignment="1" quotePrefix="1">
      <alignment horizontal="center" vertical="center"/>
      <protection/>
    </xf>
    <xf numFmtId="0" fontId="58" fillId="0" borderId="0" xfId="136" applyFont="1">
      <alignment/>
      <protection/>
    </xf>
    <xf numFmtId="0" fontId="58" fillId="0" borderId="19" xfId="136" applyFont="1" applyBorder="1" applyAlignment="1">
      <alignment horizontal="center"/>
      <protection/>
    </xf>
    <xf numFmtId="3" fontId="58" fillId="0" borderId="19" xfId="136" applyNumberFormat="1" applyFont="1" applyBorder="1">
      <alignment/>
      <protection/>
    </xf>
    <xf numFmtId="0" fontId="58" fillId="0" borderId="0" xfId="136" applyFont="1" applyBorder="1">
      <alignment/>
      <protection/>
    </xf>
    <xf numFmtId="1" fontId="60" fillId="0" borderId="36" xfId="136" applyNumberFormat="1" applyFont="1" applyBorder="1" applyAlignment="1">
      <alignment vertical="center"/>
      <protection/>
    </xf>
    <xf numFmtId="1" fontId="60" fillId="0" borderId="31" xfId="136" applyNumberFormat="1" applyFont="1" applyBorder="1" applyAlignment="1">
      <alignment vertical="center"/>
      <protection/>
    </xf>
    <xf numFmtId="0" fontId="58" fillId="0" borderId="19" xfId="136" applyFont="1" applyFill="1" applyBorder="1" applyAlignment="1">
      <alignment horizontal="left" vertical="center" wrapText="1"/>
      <protection/>
    </xf>
    <xf numFmtId="1" fontId="60" fillId="0" borderId="0" xfId="136" applyNumberFormat="1" applyFont="1" applyBorder="1" applyAlignment="1">
      <alignment vertical="center"/>
      <protection/>
    </xf>
    <xf numFmtId="0" fontId="58" fillId="0" borderId="0" xfId="136" applyFont="1" applyFill="1" applyBorder="1" applyAlignment="1">
      <alignment horizontal="left" vertical="top" wrapText="1"/>
      <protection/>
    </xf>
    <xf numFmtId="0" fontId="58" fillId="0" borderId="0" xfId="136" applyFont="1" applyBorder="1" applyAlignment="1">
      <alignment horizontal="center"/>
      <protection/>
    </xf>
    <xf numFmtId="0" fontId="50" fillId="0" borderId="19" xfId="136" applyFont="1" applyFill="1" applyBorder="1" applyAlignment="1">
      <alignment vertical="center" wrapText="1"/>
      <protection/>
    </xf>
    <xf numFmtId="1" fontId="56" fillId="0" borderId="36" xfId="136" applyNumberFormat="1" applyFont="1" applyBorder="1" applyAlignment="1">
      <alignment horizontal="right" vertical="center"/>
      <protection/>
    </xf>
    <xf numFmtId="0" fontId="61" fillId="0" borderId="0" xfId="136" applyFont="1">
      <alignment/>
      <protection/>
    </xf>
    <xf numFmtId="0" fontId="61" fillId="0" borderId="0" xfId="136" applyFont="1" applyBorder="1">
      <alignment/>
      <protection/>
    </xf>
    <xf numFmtId="0" fontId="58" fillId="0" borderId="19" xfId="136" applyFont="1" applyFill="1" applyBorder="1" applyAlignment="1">
      <alignment horizontal="left" wrapText="1"/>
      <protection/>
    </xf>
    <xf numFmtId="0" fontId="50" fillId="0" borderId="37" xfId="136" applyFont="1" applyFill="1" applyBorder="1" applyAlignment="1">
      <alignment horizontal="center" vertical="center"/>
      <protection/>
    </xf>
    <xf numFmtId="0" fontId="57" fillId="0" borderId="19" xfId="136" applyFont="1" applyFill="1" applyBorder="1" applyAlignment="1">
      <alignment vertical="center" wrapText="1"/>
      <protection/>
    </xf>
    <xf numFmtId="0" fontId="57" fillId="0" borderId="19" xfId="136" applyFont="1" applyFill="1" applyBorder="1" applyAlignment="1">
      <alignment horizontal="center" vertical="center" wrapText="1"/>
      <protection/>
    </xf>
    <xf numFmtId="3" fontId="57" fillId="0" borderId="19" xfId="136" applyNumberFormat="1" applyFont="1" applyFill="1" applyBorder="1" applyAlignment="1">
      <alignment vertical="center" wrapText="1"/>
      <protection/>
    </xf>
    <xf numFmtId="0" fontId="63" fillId="0" borderId="0" xfId="136" applyFont="1" applyFill="1" applyBorder="1" applyAlignment="1">
      <alignment vertical="center" wrapText="1"/>
      <protection/>
    </xf>
    <xf numFmtId="1" fontId="60" fillId="0" borderId="0" xfId="136" applyNumberFormat="1" applyFont="1" applyAlignment="1">
      <alignment vertical="center"/>
      <protection/>
    </xf>
    <xf numFmtId="0" fontId="57" fillId="0" borderId="0" xfId="136" applyFont="1" applyFill="1" applyBorder="1" applyAlignment="1">
      <alignment vertical="center" wrapText="1"/>
      <protection/>
    </xf>
    <xf numFmtId="0" fontId="57" fillId="0" borderId="0" xfId="136" applyFont="1" applyFill="1" applyBorder="1" applyAlignment="1">
      <alignment horizontal="center" vertical="center" wrapText="1"/>
      <protection/>
    </xf>
    <xf numFmtId="0" fontId="46" fillId="0" borderId="0" xfId="136" applyFont="1" applyFill="1">
      <alignment/>
      <protection/>
    </xf>
    <xf numFmtId="0" fontId="46" fillId="0" borderId="0" xfId="136" applyFont="1" applyAlignment="1">
      <alignment horizontal="left"/>
      <protection/>
    </xf>
    <xf numFmtId="1" fontId="46" fillId="0" borderId="0" xfId="136" applyNumberFormat="1" applyFont="1" applyAlignment="1">
      <alignment horizontal="left"/>
      <protection/>
    </xf>
    <xf numFmtId="0" fontId="50" fillId="0" borderId="35" xfId="136" applyFont="1" applyFill="1" applyBorder="1" applyAlignment="1" quotePrefix="1">
      <alignment horizontal="center" vertical="center"/>
      <protection/>
    </xf>
    <xf numFmtId="0" fontId="58" fillId="0" borderId="34" xfId="136" applyFont="1" applyFill="1" applyBorder="1" applyAlignment="1">
      <alignment vertical="center" wrapText="1"/>
      <protection/>
    </xf>
    <xf numFmtId="0" fontId="50" fillId="0" borderId="37" xfId="136" applyFont="1" applyFill="1" applyBorder="1" applyAlignment="1" quotePrefix="1">
      <alignment horizontal="center" vertical="center"/>
      <protection/>
    </xf>
    <xf numFmtId="1" fontId="59" fillId="0" borderId="36" xfId="136" applyNumberFormat="1" applyFont="1" applyBorder="1" applyAlignment="1">
      <alignment vertical="center"/>
      <protection/>
    </xf>
    <xf numFmtId="0" fontId="64" fillId="48" borderId="0" xfId="136" applyFont="1" applyFill="1" applyAlignment="1">
      <alignment/>
      <protection/>
    </xf>
    <xf numFmtId="0" fontId="46" fillId="48" borderId="0" xfId="136" applyFont="1" applyFill="1" applyBorder="1" applyAlignment="1">
      <alignment horizontal="center"/>
      <protection/>
    </xf>
    <xf numFmtId="3" fontId="46" fillId="48" borderId="0" xfId="136" applyNumberFormat="1" applyFont="1" applyFill="1" applyBorder="1">
      <alignment/>
      <protection/>
    </xf>
    <xf numFmtId="3" fontId="49" fillId="48" borderId="0" xfId="136" applyNumberFormat="1" applyFont="1" applyFill="1" applyAlignment="1">
      <alignment horizontal="right"/>
      <protection/>
    </xf>
    <xf numFmtId="1" fontId="46" fillId="0" borderId="0" xfId="136" applyNumberFormat="1" applyFont="1" applyBorder="1">
      <alignment/>
      <protection/>
    </xf>
    <xf numFmtId="0" fontId="2" fillId="0" borderId="0" xfId="131">
      <alignment/>
      <protection/>
    </xf>
    <xf numFmtId="0" fontId="67" fillId="30" borderId="19" xfId="131" applyFont="1" applyFill="1" applyBorder="1" applyAlignment="1">
      <alignment horizontal="center" vertical="top" wrapText="1"/>
      <protection/>
    </xf>
    <xf numFmtId="0" fontId="8" fillId="0" borderId="19" xfId="131" applyFont="1" applyBorder="1" applyAlignment="1">
      <alignment horizontal="center" vertical="top" wrapText="1"/>
      <protection/>
    </xf>
    <xf numFmtId="0" fontId="8" fillId="0" borderId="19" xfId="131" applyFont="1" applyBorder="1" applyAlignment="1">
      <alignment horizontal="left" vertical="top" wrapText="1"/>
      <protection/>
    </xf>
    <xf numFmtId="3" fontId="8" fillId="0" borderId="19" xfId="131" applyNumberFormat="1" applyFont="1" applyBorder="1" applyAlignment="1">
      <alignment horizontal="right" vertical="top" wrapText="1"/>
      <protection/>
    </xf>
    <xf numFmtId="0" fontId="9" fillId="0" borderId="19" xfId="131" applyFont="1" applyBorder="1" applyAlignment="1">
      <alignment horizontal="center" vertical="top" wrapText="1"/>
      <protection/>
    </xf>
    <xf numFmtId="0" fontId="9" fillId="0" borderId="19" xfId="131" applyFont="1" applyBorder="1" applyAlignment="1">
      <alignment horizontal="left" vertical="top" wrapText="1"/>
      <protection/>
    </xf>
    <xf numFmtId="3" fontId="9" fillId="0" borderId="19" xfId="131" applyNumberFormat="1" applyFont="1" applyBorder="1" applyAlignment="1">
      <alignment horizontal="right" vertical="top" wrapText="1"/>
      <protection/>
    </xf>
    <xf numFmtId="0" fontId="45" fillId="0" borderId="0" xfId="153" applyFont="1">
      <alignment/>
      <protection/>
    </xf>
    <xf numFmtId="0" fontId="41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69" fillId="0" borderId="19" xfId="0" applyFont="1" applyFill="1" applyBorder="1" applyAlignment="1">
      <alignment horizontal="left" vertical="center"/>
    </xf>
    <xf numFmtId="0" fontId="5" fillId="0" borderId="19" xfId="0" applyFont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horizontal="left" vertical="center"/>
    </xf>
    <xf numFmtId="0" fontId="69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86" fillId="0" borderId="0" xfId="0" applyFont="1" applyAlignment="1">
      <alignment/>
    </xf>
    <xf numFmtId="0" fontId="187" fillId="0" borderId="19" xfId="0" applyFont="1" applyBorder="1" applyAlignment="1">
      <alignment/>
    </xf>
    <xf numFmtId="0" fontId="0" fillId="0" borderId="0" xfId="0" applyFont="1" applyAlignment="1">
      <alignment/>
    </xf>
    <xf numFmtId="0" fontId="186" fillId="0" borderId="19" xfId="0" applyFont="1" applyBorder="1" applyAlignment="1">
      <alignment/>
    </xf>
    <xf numFmtId="0" fontId="41" fillId="0" borderId="19" xfId="0" applyFont="1" applyFill="1" applyBorder="1" applyAlignment="1">
      <alignment horizontal="left" vertical="center" wrapText="1"/>
    </xf>
    <xf numFmtId="0" fontId="188" fillId="0" borderId="19" xfId="0" applyFont="1" applyBorder="1" applyAlignment="1">
      <alignment/>
    </xf>
    <xf numFmtId="0" fontId="41" fillId="0" borderId="19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center" wrapText="1"/>
    </xf>
    <xf numFmtId="0" fontId="41" fillId="47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69" fillId="0" borderId="0" xfId="0" applyFont="1" applyAlignment="1">
      <alignment/>
    </xf>
    <xf numFmtId="0" fontId="39" fillId="0" borderId="19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right" vertical="center" wrapText="1"/>
    </xf>
    <xf numFmtId="0" fontId="39" fillId="0" borderId="19" xfId="0" applyFont="1" applyBorder="1" applyAlignment="1">
      <alignment horizontal="right"/>
    </xf>
    <xf numFmtId="0" fontId="39" fillId="0" borderId="19" xfId="0" applyFont="1" applyFill="1" applyBorder="1" applyAlignment="1">
      <alignment horizontal="right" vertical="center"/>
    </xf>
    <xf numFmtId="0" fontId="39" fillId="0" borderId="33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5" fillId="0" borderId="19" xfId="0" applyFont="1" applyBorder="1" applyAlignment="1">
      <alignment horizontal="right"/>
    </xf>
    <xf numFmtId="0" fontId="41" fillId="0" borderId="19" xfId="0" applyFont="1" applyBorder="1" applyAlignment="1">
      <alignment horizontal="left"/>
    </xf>
    <xf numFmtId="0" fontId="3" fillId="49" borderId="19" xfId="0" applyFont="1" applyFill="1" applyBorder="1" applyAlignment="1">
      <alignment horizontal="left" vertical="center" wrapText="1"/>
    </xf>
    <xf numFmtId="0" fontId="4" fillId="49" borderId="19" xfId="0" applyFont="1" applyFill="1" applyBorder="1" applyAlignment="1">
      <alignment horizontal="left" vertical="center" wrapText="1"/>
    </xf>
    <xf numFmtId="0" fontId="13" fillId="47" borderId="19" xfId="0" applyFont="1" applyFill="1" applyBorder="1" applyAlignment="1">
      <alignment vertical="center" wrapText="1"/>
    </xf>
    <xf numFmtId="0" fontId="3" fillId="0" borderId="19" xfId="152" applyFont="1" applyFill="1" applyBorder="1" applyAlignment="1">
      <alignment horizontal="left" vertical="center" wrapText="1"/>
      <protection/>
    </xf>
    <xf numFmtId="0" fontId="71" fillId="0" borderId="19" xfId="152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71" fillId="0" borderId="19" xfId="152" applyFont="1" applyFill="1" applyBorder="1" applyAlignment="1">
      <alignment horizontal="right" vertical="center" wrapText="1"/>
      <protection/>
    </xf>
    <xf numFmtId="0" fontId="4" fillId="0" borderId="19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6" fillId="41" borderId="0" xfId="0" applyFont="1" applyFill="1" applyBorder="1" applyAlignment="1">
      <alignment/>
    </xf>
    <xf numFmtId="0" fontId="22" fillId="41" borderId="0" xfId="0" applyFont="1" applyFill="1" applyBorder="1" applyAlignment="1">
      <alignment/>
    </xf>
    <xf numFmtId="0" fontId="189" fillId="0" borderId="19" xfId="0" applyFont="1" applyBorder="1" applyAlignment="1">
      <alignment/>
    </xf>
    <xf numFmtId="0" fontId="71" fillId="0" borderId="19" xfId="0" applyFont="1" applyFill="1" applyBorder="1" applyAlignment="1">
      <alignment horizontal="justify" wrapText="1"/>
    </xf>
    <xf numFmtId="0" fontId="181" fillId="0" borderId="19" xfId="0" applyFont="1" applyBorder="1" applyAlignment="1">
      <alignment/>
    </xf>
    <xf numFmtId="0" fontId="190" fillId="0" borderId="19" xfId="0" applyFont="1" applyBorder="1" applyAlignment="1">
      <alignment horizontal="center"/>
    </xf>
    <xf numFmtId="0" fontId="174" fillId="0" borderId="0" xfId="0" applyFont="1" applyAlignment="1">
      <alignment/>
    </xf>
    <xf numFmtId="0" fontId="174" fillId="0" borderId="0" xfId="0" applyFont="1" applyAlignment="1">
      <alignment horizontal="right"/>
    </xf>
    <xf numFmtId="3" fontId="7" fillId="0" borderId="19" xfId="0" applyNumberFormat="1" applyFont="1" applyBorder="1" applyAlignment="1">
      <alignment horizontal="right" wrapText="1"/>
    </xf>
    <xf numFmtId="0" fontId="0" fillId="0" borderId="19" xfId="0" applyBorder="1" applyAlignment="1">
      <alignment/>
    </xf>
    <xf numFmtId="0" fontId="5" fillId="0" borderId="19" xfId="138" applyFont="1" applyBorder="1">
      <alignment/>
      <protection/>
    </xf>
    <xf numFmtId="0" fontId="11" fillId="50" borderId="19" xfId="0" applyFont="1" applyFill="1" applyBorder="1" applyAlignment="1">
      <alignment/>
    </xf>
    <xf numFmtId="0" fontId="4" fillId="50" borderId="19" xfId="0" applyFont="1" applyFill="1" applyBorder="1" applyAlignment="1">
      <alignment/>
    </xf>
    <xf numFmtId="0" fontId="74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136">
      <alignment/>
      <protection/>
    </xf>
    <xf numFmtId="0" fontId="67" fillId="30" borderId="19" xfId="136" applyFont="1" applyFill="1" applyBorder="1" applyAlignment="1">
      <alignment horizontal="center" vertical="top" wrapText="1"/>
      <protection/>
    </xf>
    <xf numFmtId="0" fontId="8" fillId="0" borderId="19" xfId="136" applyFont="1" applyBorder="1" applyAlignment="1">
      <alignment horizontal="center" vertical="top" wrapText="1"/>
      <protection/>
    </xf>
    <xf numFmtId="0" fontId="8" fillId="0" borderId="19" xfId="136" applyFont="1" applyBorder="1" applyAlignment="1">
      <alignment horizontal="left" vertical="top" wrapText="1"/>
      <protection/>
    </xf>
    <xf numFmtId="3" fontId="8" fillId="0" borderId="19" xfId="136" applyNumberFormat="1" applyFont="1" applyBorder="1" applyAlignment="1">
      <alignment horizontal="right" vertical="top" wrapText="1"/>
      <protection/>
    </xf>
    <xf numFmtId="0" fontId="9" fillId="0" borderId="19" xfId="136" applyFont="1" applyBorder="1" applyAlignment="1">
      <alignment horizontal="center" vertical="top" wrapText="1"/>
      <protection/>
    </xf>
    <xf numFmtId="0" fontId="9" fillId="0" borderId="19" xfId="136" applyFont="1" applyBorder="1" applyAlignment="1">
      <alignment horizontal="left" vertical="top" wrapText="1"/>
      <protection/>
    </xf>
    <xf numFmtId="3" fontId="9" fillId="0" borderId="19" xfId="136" applyNumberFormat="1" applyFont="1" applyBorder="1" applyAlignment="1">
      <alignment horizontal="right" vertical="top" wrapText="1"/>
      <protection/>
    </xf>
    <xf numFmtId="3" fontId="6" fillId="0" borderId="19" xfId="0" applyNumberFormat="1" applyFont="1" applyBorder="1" applyAlignment="1">
      <alignment horizontal="right" wrapText="1"/>
    </xf>
    <xf numFmtId="3" fontId="6" fillId="41" borderId="19" xfId="0" applyNumberFormat="1" applyFont="1" applyFill="1" applyBorder="1" applyAlignment="1">
      <alignment horizontal="right" wrapText="1"/>
    </xf>
    <xf numFmtId="3" fontId="39" fillId="0" borderId="19" xfId="0" applyNumberFormat="1" applyFont="1" applyBorder="1" applyAlignment="1">
      <alignment/>
    </xf>
    <xf numFmtId="0" fontId="39" fillId="47" borderId="0" xfId="135" applyFont="1" applyFill="1">
      <alignment/>
      <protection/>
    </xf>
    <xf numFmtId="0" fontId="1" fillId="47" borderId="0" xfId="135" applyFill="1">
      <alignment/>
      <protection/>
    </xf>
    <xf numFmtId="0" fontId="1" fillId="0" borderId="0" xfId="135" applyFill="1">
      <alignment/>
      <protection/>
    </xf>
    <xf numFmtId="0" fontId="1" fillId="0" borderId="0" xfId="135">
      <alignment/>
      <protection/>
    </xf>
    <xf numFmtId="0" fontId="40" fillId="0" borderId="0" xfId="135" applyFont="1" applyAlignment="1">
      <alignment horizontal="center" wrapText="1"/>
      <protection/>
    </xf>
    <xf numFmtId="0" fontId="1" fillId="0" borderId="0" xfId="135" applyAlignment="1">
      <alignment horizontal="center" wrapText="1"/>
      <protection/>
    </xf>
    <xf numFmtId="0" fontId="5" fillId="0" borderId="0" xfId="135" applyFont="1">
      <alignment/>
      <protection/>
    </xf>
    <xf numFmtId="0" fontId="41" fillId="0" borderId="19" xfId="135" applyFont="1" applyFill="1" applyBorder="1" applyAlignment="1">
      <alignment horizontal="center" vertical="center"/>
      <protection/>
    </xf>
    <xf numFmtId="0" fontId="41" fillId="0" borderId="19" xfId="135" applyFont="1" applyFill="1" applyBorder="1" applyAlignment="1">
      <alignment horizontal="center" vertical="center" wrapText="1"/>
      <protection/>
    </xf>
    <xf numFmtId="0" fontId="69" fillId="0" borderId="19" xfId="135" applyFont="1" applyBorder="1" applyAlignment="1">
      <alignment horizontal="center" wrapText="1"/>
      <protection/>
    </xf>
    <xf numFmtId="0" fontId="69" fillId="0" borderId="19" xfId="135" applyFont="1" applyFill="1" applyBorder="1" applyAlignment="1">
      <alignment vertical="center" wrapText="1"/>
      <protection/>
    </xf>
    <xf numFmtId="171" fontId="69" fillId="0" borderId="19" xfId="135" applyNumberFormat="1" applyFont="1" applyFill="1" applyBorder="1" applyAlignment="1">
      <alignment vertical="center"/>
      <protection/>
    </xf>
    <xf numFmtId="0" fontId="5" fillId="0" borderId="19" xfId="135" applyFont="1" applyBorder="1">
      <alignment/>
      <protection/>
    </xf>
    <xf numFmtId="0" fontId="69" fillId="0" borderId="19" xfId="135" applyFont="1" applyFill="1" applyBorder="1" applyAlignment="1">
      <alignment horizontal="left" vertical="center" wrapText="1"/>
      <protection/>
    </xf>
    <xf numFmtId="0" fontId="39" fillId="0" borderId="19" xfId="135" applyFont="1" applyFill="1" applyBorder="1" applyAlignment="1">
      <alignment vertical="center" wrapText="1"/>
      <protection/>
    </xf>
    <xf numFmtId="171" fontId="39" fillId="0" borderId="19" xfId="135" applyNumberFormat="1" applyFont="1" applyFill="1" applyBorder="1" applyAlignment="1">
      <alignment vertical="center"/>
      <protection/>
    </xf>
    <xf numFmtId="0" fontId="39" fillId="0" borderId="19" xfId="135" applyFont="1" applyBorder="1">
      <alignment/>
      <protection/>
    </xf>
    <xf numFmtId="0" fontId="39" fillId="0" borderId="19" xfId="135" applyFont="1" applyFill="1" applyBorder="1" applyAlignment="1">
      <alignment horizontal="left" vertical="center" wrapText="1"/>
      <protection/>
    </xf>
    <xf numFmtId="0" fontId="4" fillId="0" borderId="19" xfId="135" applyFont="1" applyFill="1" applyBorder="1" applyAlignment="1">
      <alignment horizontal="left" vertical="center" wrapText="1"/>
      <protection/>
    </xf>
    <xf numFmtId="0" fontId="4" fillId="49" borderId="19" xfId="135" applyFont="1" applyFill="1" applyBorder="1" applyAlignment="1">
      <alignment horizontal="left" vertical="center" wrapText="1"/>
      <protection/>
    </xf>
    <xf numFmtId="0" fontId="6" fillId="0" borderId="19" xfId="135" applyFont="1" applyFill="1" applyBorder="1" applyAlignment="1">
      <alignment horizontal="left" vertical="center" wrapText="1"/>
      <protection/>
    </xf>
    <xf numFmtId="0" fontId="4" fillId="0" borderId="19" xfId="135" applyFont="1" applyFill="1" applyBorder="1" applyAlignment="1">
      <alignment vertical="center" wrapText="1"/>
      <protection/>
    </xf>
    <xf numFmtId="0" fontId="4" fillId="0" borderId="19" xfId="135" applyFont="1" applyFill="1" applyBorder="1" applyAlignment="1">
      <alignment vertical="center"/>
      <protection/>
    </xf>
    <xf numFmtId="0" fontId="76" fillId="51" borderId="19" xfId="135" applyFont="1" applyFill="1" applyBorder="1">
      <alignment/>
      <protection/>
    </xf>
    <xf numFmtId="171" fontId="39" fillId="51" borderId="19" xfId="135" applyNumberFormat="1" applyFont="1" applyFill="1" applyBorder="1" applyAlignment="1">
      <alignment vertical="center"/>
      <protection/>
    </xf>
    <xf numFmtId="170" fontId="69" fillId="0" borderId="19" xfId="135" applyNumberFormat="1" applyFont="1" applyFill="1" applyBorder="1" applyAlignment="1">
      <alignment horizontal="left" vertical="center"/>
      <protection/>
    </xf>
    <xf numFmtId="0" fontId="69" fillId="0" borderId="19" xfId="135" applyFont="1" applyFill="1" applyBorder="1" applyAlignment="1">
      <alignment horizontal="left" vertical="center"/>
      <protection/>
    </xf>
    <xf numFmtId="0" fontId="39" fillId="0" borderId="19" xfId="135" applyFont="1" applyFill="1" applyBorder="1" applyAlignment="1">
      <alignment horizontal="left" vertical="center"/>
      <protection/>
    </xf>
    <xf numFmtId="0" fontId="70" fillId="18" borderId="19" xfId="135" applyFont="1" applyFill="1" applyBorder="1" applyAlignment="1">
      <alignment horizontal="left" vertical="center"/>
      <protection/>
    </xf>
    <xf numFmtId="171" fontId="70" fillId="18" borderId="19" xfId="135" applyNumberFormat="1" applyFont="1" applyFill="1" applyBorder="1" applyAlignment="1">
      <alignment vertical="center"/>
      <protection/>
    </xf>
    <xf numFmtId="0" fontId="3" fillId="0" borderId="19" xfId="135" applyFont="1" applyFill="1" applyBorder="1" applyAlignment="1">
      <alignment horizontal="left" vertical="center" wrapText="1"/>
      <protection/>
    </xf>
    <xf numFmtId="0" fontId="41" fillId="0" borderId="19" xfId="135" applyFont="1" applyFill="1" applyBorder="1" applyAlignment="1">
      <alignment horizontal="left" vertical="center" wrapText="1"/>
      <protection/>
    </xf>
    <xf numFmtId="0" fontId="3" fillId="0" borderId="19" xfId="135" applyFont="1" applyFill="1" applyBorder="1" applyAlignment="1">
      <alignment horizontal="left" vertical="center"/>
      <protection/>
    </xf>
    <xf numFmtId="0" fontId="4" fillId="0" borderId="19" xfId="135" applyFont="1" applyFill="1" applyBorder="1" applyAlignment="1">
      <alignment horizontal="left" vertical="center"/>
      <protection/>
    </xf>
    <xf numFmtId="0" fontId="6" fillId="0" borderId="19" xfId="135" applyFont="1" applyFill="1" applyBorder="1" applyAlignment="1">
      <alignment horizontal="left" vertical="center"/>
      <protection/>
    </xf>
    <xf numFmtId="0" fontId="13" fillId="18" borderId="19" xfId="135" applyFont="1" applyFill="1" applyBorder="1" applyAlignment="1">
      <alignment horizontal="left" vertical="center"/>
      <protection/>
    </xf>
    <xf numFmtId="0" fontId="70" fillId="18" borderId="19" xfId="135" applyFont="1" applyFill="1" applyBorder="1" applyAlignment="1">
      <alignment horizontal="left" vertical="center" wrapText="1"/>
      <protection/>
    </xf>
    <xf numFmtId="0" fontId="70" fillId="22" borderId="19" xfId="135" applyFont="1" applyFill="1" applyBorder="1">
      <alignment/>
      <protection/>
    </xf>
    <xf numFmtId="0" fontId="77" fillId="22" borderId="19" xfId="135" applyFont="1" applyFill="1" applyBorder="1">
      <alignment/>
      <protection/>
    </xf>
    <xf numFmtId="0" fontId="39" fillId="51" borderId="19" xfId="135" applyFont="1" applyFill="1" applyBorder="1" applyAlignment="1">
      <alignment horizontal="left" vertical="center"/>
      <protection/>
    </xf>
    <xf numFmtId="0" fontId="13" fillId="18" borderId="19" xfId="135" applyFont="1" applyFill="1" applyBorder="1" applyAlignment="1">
      <alignment horizontal="left" vertical="center" wrapText="1"/>
      <protection/>
    </xf>
    <xf numFmtId="0" fontId="70" fillId="7" borderId="19" xfId="135" applyFont="1" applyFill="1" applyBorder="1">
      <alignment/>
      <protection/>
    </xf>
    <xf numFmtId="0" fontId="70" fillId="7" borderId="19" xfId="135" applyFont="1" applyFill="1" applyBorder="1" applyAlignment="1">
      <alignment horizontal="left" vertical="center"/>
      <protection/>
    </xf>
    <xf numFmtId="0" fontId="7" fillId="0" borderId="19" xfId="135" applyFont="1" applyBorder="1">
      <alignment/>
      <protection/>
    </xf>
    <xf numFmtId="0" fontId="69" fillId="0" borderId="19" xfId="153" applyFont="1" applyBorder="1" applyAlignment="1">
      <alignment horizontal="center" wrapText="1"/>
      <protection/>
    </xf>
    <xf numFmtId="0" fontId="69" fillId="0" borderId="19" xfId="153" applyFont="1" applyFill="1" applyBorder="1" applyAlignment="1">
      <alignment horizontal="center" wrapText="1"/>
      <protection/>
    </xf>
    <xf numFmtId="0" fontId="69" fillId="0" borderId="19" xfId="0" applyFont="1" applyFill="1" applyBorder="1" applyAlignment="1">
      <alignment vertical="center"/>
    </xf>
    <xf numFmtId="0" fontId="69" fillId="0" borderId="19" xfId="0" applyNumberFormat="1" applyFont="1" applyFill="1" applyBorder="1" applyAlignment="1">
      <alignment vertical="center"/>
    </xf>
    <xf numFmtId="171" fontId="69" fillId="0" borderId="19" xfId="0" applyNumberFormat="1" applyFont="1" applyFill="1" applyBorder="1" applyAlignment="1">
      <alignment vertical="center"/>
    </xf>
    <xf numFmtId="0" fontId="69" fillId="0" borderId="19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171" fontId="41" fillId="0" borderId="19" xfId="0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vertical="center" wrapText="1"/>
    </xf>
    <xf numFmtId="171" fontId="39" fillId="0" borderId="19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76" fillId="51" borderId="19" xfId="0" applyFont="1" applyFill="1" applyBorder="1" applyAlignment="1">
      <alignment/>
    </xf>
    <xf numFmtId="0" fontId="39" fillId="0" borderId="19" xfId="0" applyFont="1" applyFill="1" applyBorder="1" applyAlignment="1">
      <alignment horizontal="left" vertical="center"/>
    </xf>
    <xf numFmtId="0" fontId="70" fillId="18" borderId="1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 wrapText="1"/>
    </xf>
    <xf numFmtId="0" fontId="13" fillId="18" borderId="19" xfId="0" applyFont="1" applyFill="1" applyBorder="1" applyAlignment="1">
      <alignment horizontal="left" vertical="center"/>
    </xf>
    <xf numFmtId="0" fontId="70" fillId="18" borderId="19" xfId="0" applyFont="1" applyFill="1" applyBorder="1" applyAlignment="1">
      <alignment horizontal="left" vertical="center" wrapText="1"/>
    </xf>
    <xf numFmtId="0" fontId="70" fillId="22" borderId="19" xfId="0" applyFont="1" applyFill="1" applyBorder="1" applyAlignment="1">
      <alignment/>
    </xf>
    <xf numFmtId="0" fontId="77" fillId="22" borderId="19" xfId="0" applyFont="1" applyFill="1" applyBorder="1" applyAlignment="1">
      <alignment/>
    </xf>
    <xf numFmtId="0" fontId="1" fillId="0" borderId="0" xfId="153">
      <alignment/>
      <protection/>
    </xf>
    <xf numFmtId="0" fontId="40" fillId="0" borderId="0" xfId="153" applyFont="1">
      <alignment/>
      <protection/>
    </xf>
    <xf numFmtId="0" fontId="5" fillId="0" borderId="0" xfId="153" applyFont="1">
      <alignment/>
      <protection/>
    </xf>
    <xf numFmtId="0" fontId="41" fillId="0" borderId="19" xfId="153" applyFont="1" applyFill="1" applyBorder="1" applyAlignment="1">
      <alignment horizontal="center" vertical="center"/>
      <protection/>
    </xf>
    <xf numFmtId="0" fontId="41" fillId="0" borderId="19" xfId="153" applyFont="1" applyFill="1" applyBorder="1" applyAlignment="1">
      <alignment horizontal="center" vertical="center" wrapText="1"/>
      <protection/>
    </xf>
    <xf numFmtId="0" fontId="69" fillId="0" borderId="19" xfId="153" applyFont="1" applyFill="1" applyBorder="1" applyAlignment="1">
      <alignment vertical="center"/>
      <protection/>
    </xf>
    <xf numFmtId="0" fontId="69" fillId="0" borderId="19" xfId="153" applyNumberFormat="1" applyFont="1" applyFill="1" applyBorder="1" applyAlignment="1">
      <alignment vertical="center"/>
      <protection/>
    </xf>
    <xf numFmtId="0" fontId="5" fillId="0" borderId="19" xfId="153" applyFont="1" applyBorder="1">
      <alignment/>
      <protection/>
    </xf>
    <xf numFmtId="171" fontId="69" fillId="0" borderId="19" xfId="153" applyNumberFormat="1" applyFont="1" applyFill="1" applyBorder="1" applyAlignment="1">
      <alignment vertical="center"/>
      <protection/>
    </xf>
    <xf numFmtId="0" fontId="69" fillId="0" borderId="19" xfId="153" applyFont="1" applyFill="1" applyBorder="1" applyAlignment="1">
      <alignment vertical="center" wrapText="1"/>
      <protection/>
    </xf>
    <xf numFmtId="0" fontId="69" fillId="0" borderId="19" xfId="153" applyFont="1" applyFill="1" applyBorder="1" applyAlignment="1">
      <alignment horizontal="left" vertical="center" wrapText="1"/>
      <protection/>
    </xf>
    <xf numFmtId="0" fontId="41" fillId="0" borderId="19" xfId="153" applyFont="1" applyFill="1" applyBorder="1" applyAlignment="1">
      <alignment vertical="center" wrapText="1"/>
      <protection/>
    </xf>
    <xf numFmtId="171" fontId="41" fillId="0" borderId="19" xfId="153" applyNumberFormat="1" applyFont="1" applyFill="1" applyBorder="1" applyAlignment="1">
      <alignment vertical="center"/>
      <protection/>
    </xf>
    <xf numFmtId="0" fontId="39" fillId="0" borderId="19" xfId="153" applyFont="1" applyBorder="1">
      <alignment/>
      <protection/>
    </xf>
    <xf numFmtId="0" fontId="69" fillId="0" borderId="19" xfId="153" applyFont="1" applyFill="1" applyBorder="1" applyAlignment="1">
      <alignment horizontal="left" vertical="center"/>
      <protection/>
    </xf>
    <xf numFmtId="0" fontId="41" fillId="0" borderId="19" xfId="153" applyFont="1" applyFill="1" applyBorder="1" applyAlignment="1">
      <alignment horizontal="left" vertical="center" wrapText="1"/>
      <protection/>
    </xf>
    <xf numFmtId="0" fontId="39" fillId="0" borderId="19" xfId="153" applyFont="1" applyFill="1" applyBorder="1" applyAlignment="1">
      <alignment vertical="center" wrapText="1"/>
      <protection/>
    </xf>
    <xf numFmtId="171" fontId="39" fillId="0" borderId="19" xfId="153" applyNumberFormat="1" applyFont="1" applyFill="1" applyBorder="1" applyAlignment="1">
      <alignment vertical="center"/>
      <protection/>
    </xf>
    <xf numFmtId="0" fontId="39" fillId="0" borderId="19" xfId="153" applyFont="1" applyFill="1" applyBorder="1" applyAlignment="1">
      <alignment horizontal="left" vertical="center" wrapText="1"/>
      <protection/>
    </xf>
    <xf numFmtId="0" fontId="69" fillId="49" borderId="19" xfId="153" applyFont="1" applyFill="1" applyBorder="1" applyAlignment="1">
      <alignment horizontal="left" vertical="center" wrapText="1"/>
      <protection/>
    </xf>
    <xf numFmtId="0" fontId="4" fillId="0" borderId="19" xfId="153" applyFont="1" applyFill="1" applyBorder="1" applyAlignment="1">
      <alignment horizontal="left" vertical="center" wrapText="1"/>
      <protection/>
    </xf>
    <xf numFmtId="0" fontId="4" fillId="49" borderId="19" xfId="153" applyFont="1" applyFill="1" applyBorder="1" applyAlignment="1">
      <alignment horizontal="left" vertical="center" wrapText="1"/>
      <protection/>
    </xf>
    <xf numFmtId="0" fontId="6" fillId="0" borderId="19" xfId="153" applyFont="1" applyFill="1" applyBorder="1" applyAlignment="1">
      <alignment horizontal="left" vertical="center" wrapText="1"/>
      <protection/>
    </xf>
    <xf numFmtId="0" fontId="4" fillId="0" borderId="19" xfId="153" applyFont="1" applyFill="1" applyBorder="1" applyAlignment="1">
      <alignment vertical="center" wrapText="1"/>
      <protection/>
    </xf>
    <xf numFmtId="0" fontId="4" fillId="0" borderId="19" xfId="153" applyFont="1" applyFill="1" applyBorder="1" applyAlignment="1">
      <alignment vertical="center"/>
      <protection/>
    </xf>
    <xf numFmtId="0" fontId="76" fillId="51" borderId="19" xfId="153" applyFont="1" applyFill="1" applyBorder="1">
      <alignment/>
      <protection/>
    </xf>
    <xf numFmtId="170" fontId="69" fillId="0" borderId="19" xfId="153" applyNumberFormat="1" applyFont="1" applyFill="1" applyBorder="1" applyAlignment="1">
      <alignment horizontal="left" vertical="center"/>
      <protection/>
    </xf>
    <xf numFmtId="0" fontId="39" fillId="0" borderId="19" xfId="153" applyFont="1" applyFill="1" applyBorder="1" applyAlignment="1">
      <alignment horizontal="left" vertical="center"/>
      <protection/>
    </xf>
    <xf numFmtId="0" fontId="70" fillId="18" borderId="19" xfId="153" applyFont="1" applyFill="1" applyBorder="1" applyAlignment="1">
      <alignment horizontal="left" vertical="center"/>
      <protection/>
    </xf>
    <xf numFmtId="171" fontId="70" fillId="18" borderId="19" xfId="153" applyNumberFormat="1" applyFont="1" applyFill="1" applyBorder="1" applyAlignment="1">
      <alignment vertical="center"/>
      <protection/>
    </xf>
    <xf numFmtId="0" fontId="8" fillId="0" borderId="0" xfId="153" applyFont="1" applyFill="1" applyBorder="1" applyAlignment="1">
      <alignment horizontal="left" vertical="center" wrapText="1"/>
      <protection/>
    </xf>
    <xf numFmtId="0" fontId="1" fillId="0" borderId="0" xfId="153" applyBorder="1">
      <alignment/>
      <protection/>
    </xf>
    <xf numFmtId="0" fontId="3" fillId="0" borderId="19" xfId="153" applyFont="1" applyFill="1" applyBorder="1" applyAlignment="1">
      <alignment horizontal="left" vertical="center" wrapText="1"/>
      <protection/>
    </xf>
    <xf numFmtId="0" fontId="9" fillId="0" borderId="0" xfId="153" applyFont="1" applyFill="1" applyBorder="1" applyAlignment="1">
      <alignment horizontal="left" vertical="center" wrapText="1"/>
      <protection/>
    </xf>
    <xf numFmtId="0" fontId="4" fillId="0" borderId="19" xfId="153" applyFont="1" applyFill="1" applyBorder="1" applyAlignment="1">
      <alignment horizontal="left" vertical="center"/>
      <protection/>
    </xf>
    <xf numFmtId="0" fontId="8" fillId="0" borderId="0" xfId="153" applyFont="1" applyFill="1" applyBorder="1" applyAlignment="1">
      <alignment horizontal="left" vertical="center"/>
      <protection/>
    </xf>
    <xf numFmtId="0" fontId="3" fillId="0" borderId="19" xfId="153" applyFont="1" applyFill="1" applyBorder="1" applyAlignment="1">
      <alignment horizontal="left" vertical="center"/>
      <protection/>
    </xf>
    <xf numFmtId="0" fontId="9" fillId="0" borderId="0" xfId="153" applyFont="1" applyFill="1" applyBorder="1" applyAlignment="1">
      <alignment horizontal="left" vertical="center"/>
      <protection/>
    </xf>
    <xf numFmtId="0" fontId="6" fillId="0" borderId="19" xfId="153" applyFont="1" applyFill="1" applyBorder="1" applyAlignment="1">
      <alignment horizontal="left" vertical="center"/>
      <protection/>
    </xf>
    <xf numFmtId="0" fontId="13" fillId="18" borderId="19" xfId="153" applyFont="1" applyFill="1" applyBorder="1" applyAlignment="1">
      <alignment horizontal="left" vertical="center"/>
      <protection/>
    </xf>
    <xf numFmtId="0" fontId="70" fillId="18" borderId="19" xfId="153" applyFont="1" applyFill="1" applyBorder="1" applyAlignment="1">
      <alignment horizontal="left" vertical="center" wrapText="1"/>
      <protection/>
    </xf>
    <xf numFmtId="0" fontId="70" fillId="22" borderId="19" xfId="153" applyFont="1" applyFill="1" applyBorder="1">
      <alignment/>
      <protection/>
    </xf>
    <xf numFmtId="0" fontId="77" fillId="22" borderId="19" xfId="153" applyFont="1" applyFill="1" applyBorder="1">
      <alignment/>
      <protection/>
    </xf>
    <xf numFmtId="0" fontId="39" fillId="0" borderId="35" xfId="153" applyFont="1" applyBorder="1">
      <alignment/>
      <protection/>
    </xf>
    <xf numFmtId="0" fontId="39" fillId="0" borderId="33" xfId="153" applyFont="1" applyFill="1" applyBorder="1" applyAlignment="1">
      <alignment vertical="center" wrapText="1"/>
      <protection/>
    </xf>
    <xf numFmtId="0" fontId="39" fillId="47" borderId="38" xfId="153" applyFont="1" applyFill="1" applyBorder="1">
      <alignment/>
      <protection/>
    </xf>
    <xf numFmtId="0" fontId="39" fillId="0" borderId="33" xfId="153" applyFont="1" applyFill="1" applyBorder="1" applyAlignment="1">
      <alignment horizontal="left" vertical="center" wrapText="1"/>
      <protection/>
    </xf>
    <xf numFmtId="0" fontId="5" fillId="0" borderId="31" xfId="153" applyFont="1" applyBorder="1">
      <alignment/>
      <protection/>
    </xf>
    <xf numFmtId="0" fontId="39" fillId="51" borderId="19" xfId="0" applyFont="1" applyFill="1" applyBorder="1" applyAlignment="1">
      <alignment horizontal="left" vertical="center"/>
    </xf>
    <xf numFmtId="0" fontId="13" fillId="18" borderId="19" xfId="0" applyFont="1" applyFill="1" applyBorder="1" applyAlignment="1">
      <alignment horizontal="left" vertical="center" wrapText="1"/>
    </xf>
    <xf numFmtId="0" fontId="70" fillId="7" borderId="19" xfId="0" applyFont="1" applyFill="1" applyBorder="1" applyAlignment="1">
      <alignment/>
    </xf>
    <xf numFmtId="0" fontId="70" fillId="7" borderId="19" xfId="0" applyFont="1" applyFill="1" applyBorder="1" applyAlignment="1">
      <alignment horizontal="left" vertical="center"/>
    </xf>
    <xf numFmtId="0" fontId="75" fillId="0" borderId="0" xfId="153" applyFont="1">
      <alignment/>
      <protection/>
    </xf>
    <xf numFmtId="0" fontId="41" fillId="0" borderId="19" xfId="153" applyFont="1" applyFill="1" applyBorder="1" applyAlignment="1">
      <alignment horizontal="left" vertical="center"/>
      <protection/>
    </xf>
    <xf numFmtId="0" fontId="39" fillId="51" borderId="19" xfId="153" applyFont="1" applyFill="1" applyBorder="1" applyAlignment="1">
      <alignment horizontal="left" vertical="center"/>
      <protection/>
    </xf>
    <xf numFmtId="0" fontId="13" fillId="18" borderId="19" xfId="153" applyFont="1" applyFill="1" applyBorder="1" applyAlignment="1">
      <alignment horizontal="left" vertical="center" wrapText="1"/>
      <protection/>
    </xf>
    <xf numFmtId="0" fontId="70" fillId="7" borderId="19" xfId="153" applyFont="1" applyFill="1" applyBorder="1">
      <alignment/>
      <protection/>
    </xf>
    <xf numFmtId="0" fontId="70" fillId="7" borderId="19" xfId="153" applyFont="1" applyFill="1" applyBorder="1" applyAlignment="1">
      <alignment horizontal="left" vertical="center"/>
      <protection/>
    </xf>
    <xf numFmtId="0" fontId="191" fillId="0" borderId="0" xfId="0" applyFont="1" applyAlignment="1">
      <alignment/>
    </xf>
    <xf numFmtId="0" fontId="72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131" applyFont="1">
      <alignment/>
      <protection/>
    </xf>
    <xf numFmtId="0" fontId="44" fillId="0" borderId="0" xfId="136" applyFont="1">
      <alignment/>
      <protection/>
    </xf>
    <xf numFmtId="0" fontId="5" fillId="52" borderId="19" xfId="0" applyFont="1" applyFill="1" applyBorder="1" applyAlignment="1">
      <alignment/>
    </xf>
    <xf numFmtId="0" fontId="39" fillId="52" borderId="19" xfId="0" applyFont="1" applyFill="1" applyBorder="1" applyAlignment="1">
      <alignment/>
    </xf>
    <xf numFmtId="0" fontId="188" fillId="52" borderId="19" xfId="0" applyFont="1" applyFill="1" applyBorder="1" applyAlignment="1">
      <alignment/>
    </xf>
    <xf numFmtId="0" fontId="192" fillId="52" borderId="19" xfId="0" applyFont="1" applyFill="1" applyBorder="1" applyAlignment="1">
      <alignment/>
    </xf>
    <xf numFmtId="0" fontId="6" fillId="0" borderId="19" xfId="0" applyFont="1" applyBorder="1" applyAlignment="1">
      <alignment horizontal="right"/>
    </xf>
    <xf numFmtId="0" fontId="117" fillId="0" borderId="0" xfId="0" applyFont="1" applyBorder="1" applyAlignment="1">
      <alignment/>
    </xf>
    <xf numFmtId="0" fontId="7" fillId="52" borderId="19" xfId="0" applyFont="1" applyFill="1" applyBorder="1" applyAlignment="1">
      <alignment/>
    </xf>
    <xf numFmtId="0" fontId="6" fillId="52" borderId="19" xfId="0" applyFont="1" applyFill="1" applyBorder="1" applyAlignment="1">
      <alignment/>
    </xf>
    <xf numFmtId="0" fontId="181" fillId="0" borderId="0" xfId="0" applyFont="1" applyAlignment="1">
      <alignment horizontal="left"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61" fillId="0" borderId="0" xfId="136" applyNumberFormat="1" applyFont="1" applyAlignment="1">
      <alignment horizontal="right"/>
      <protection/>
    </xf>
    <xf numFmtId="1" fontId="82" fillId="0" borderId="0" xfId="136" applyNumberFormat="1" applyFont="1" applyAlignment="1">
      <alignment vertical="center"/>
      <protection/>
    </xf>
    <xf numFmtId="0" fontId="58" fillId="0" borderId="34" xfId="136" applyFont="1" applyFill="1" applyBorder="1" applyAlignment="1">
      <alignment horizontal="left" vertical="center" wrapText="1"/>
      <protection/>
    </xf>
    <xf numFmtId="1" fontId="60" fillId="0" borderId="36" xfId="136" applyNumberFormat="1" applyFont="1" applyBorder="1" applyAlignment="1">
      <alignment horizontal="right" vertical="center"/>
      <protection/>
    </xf>
    <xf numFmtId="0" fontId="56" fillId="0" borderId="19" xfId="136" applyFont="1" applyFill="1" applyBorder="1" applyAlignment="1">
      <alignment horizontal="center"/>
      <protection/>
    </xf>
    <xf numFmtId="3" fontId="61" fillId="0" borderId="0" xfId="136" applyNumberFormat="1" applyFont="1" applyFill="1" applyAlignment="1">
      <alignment horizontal="right"/>
      <protection/>
    </xf>
    <xf numFmtId="0" fontId="46" fillId="0" borderId="0" xfId="136" applyFont="1" applyFill="1" applyBorder="1" applyAlignment="1">
      <alignment horizontal="center"/>
      <protection/>
    </xf>
    <xf numFmtId="3" fontId="46" fillId="0" borderId="0" xfId="136" applyNumberFormat="1" applyFont="1" applyFill="1" applyBorder="1">
      <alignment/>
      <protection/>
    </xf>
    <xf numFmtId="0" fontId="46" fillId="0" borderId="0" xfId="136" applyFont="1" applyBorder="1" applyAlignment="1">
      <alignment/>
      <protection/>
    </xf>
    <xf numFmtId="0" fontId="181" fillId="0" borderId="0" xfId="0" applyFont="1" applyAlignment="1">
      <alignment/>
    </xf>
    <xf numFmtId="0" fontId="3" fillId="47" borderId="19" xfId="0" applyFont="1" applyFill="1" applyBorder="1" applyAlignment="1">
      <alignment horizontal="left" vertical="center"/>
    </xf>
    <xf numFmtId="0" fontId="186" fillId="0" borderId="19" xfId="0" applyFont="1" applyBorder="1" applyAlignment="1">
      <alignment horizontal="right"/>
    </xf>
    <xf numFmtId="0" fontId="193" fillId="0" borderId="0" xfId="0" applyFont="1" applyAlignment="1">
      <alignment/>
    </xf>
    <xf numFmtId="0" fontId="68" fillId="53" borderId="39" xfId="0" applyFont="1" applyFill="1" applyBorder="1" applyAlignment="1">
      <alignment horizontal="left" vertical="center" wrapText="1"/>
    </xf>
    <xf numFmtId="0" fontId="68" fillId="53" borderId="38" xfId="0" applyFont="1" applyFill="1" applyBorder="1" applyAlignment="1">
      <alignment horizontal="left" vertical="center" wrapText="1"/>
    </xf>
    <xf numFmtId="0" fontId="68" fillId="53" borderId="40" xfId="0" applyFont="1" applyFill="1" applyBorder="1" applyAlignment="1">
      <alignment horizontal="right" vertical="center" wrapText="1"/>
    </xf>
    <xf numFmtId="0" fontId="68" fillId="50" borderId="19" xfId="0" applyFont="1" applyFill="1" applyBorder="1" applyAlignment="1">
      <alignment horizontal="left"/>
    </xf>
    <xf numFmtId="0" fontId="68" fillId="50" borderId="19" xfId="0" applyFont="1" applyFill="1" applyBorder="1" applyAlignment="1">
      <alignment horizontal="left" vertical="center" wrapText="1"/>
    </xf>
    <xf numFmtId="0" fontId="68" fillId="50" borderId="19" xfId="0" applyFont="1" applyFill="1" applyBorder="1" applyAlignment="1">
      <alignment horizontal="right" vertical="center" wrapText="1"/>
    </xf>
    <xf numFmtId="0" fontId="68" fillId="50" borderId="33" xfId="0" applyFont="1" applyFill="1" applyBorder="1" applyAlignment="1">
      <alignment horizontal="right"/>
    </xf>
    <xf numFmtId="0" fontId="194" fillId="50" borderId="19" xfId="0" applyFont="1" applyFill="1" applyBorder="1" applyAlignment="1">
      <alignment/>
    </xf>
    <xf numFmtId="0" fontId="68" fillId="50" borderId="19" xfId="0" applyFont="1" applyFill="1" applyBorder="1" applyAlignment="1">
      <alignment horizontal="left" vertical="center"/>
    </xf>
    <xf numFmtId="0" fontId="68" fillId="50" borderId="19" xfId="0" applyFont="1" applyFill="1" applyBorder="1" applyAlignment="1">
      <alignment horizontal="right" vertical="center"/>
    </xf>
    <xf numFmtId="0" fontId="68" fillId="50" borderId="33" xfId="0" applyFont="1" applyFill="1" applyBorder="1" applyAlignment="1">
      <alignment/>
    </xf>
    <xf numFmtId="0" fontId="68" fillId="50" borderId="35" xfId="0" applyFont="1" applyFill="1" applyBorder="1" applyAlignment="1">
      <alignment horizontal="left" vertical="center" wrapText="1"/>
    </xf>
    <xf numFmtId="0" fontId="68" fillId="50" borderId="35" xfId="0" applyFont="1" applyFill="1" applyBorder="1" applyAlignment="1">
      <alignment horizontal="left" vertical="center"/>
    </xf>
    <xf numFmtId="0" fontId="68" fillId="50" borderId="35" xfId="0" applyFont="1" applyFill="1" applyBorder="1" applyAlignment="1">
      <alignment horizontal="right" vertical="center"/>
    </xf>
    <xf numFmtId="0" fontId="69" fillId="0" borderId="19" xfId="138" applyFont="1" applyBorder="1">
      <alignment/>
      <protection/>
    </xf>
    <xf numFmtId="0" fontId="195" fillId="0" borderId="19" xfId="0" applyFont="1" applyBorder="1" applyAlignment="1">
      <alignment/>
    </xf>
    <xf numFmtId="3" fontId="3" fillId="5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84" fillId="0" borderId="19" xfId="0" applyFont="1" applyFill="1" applyBorder="1" applyAlignment="1">
      <alignment horizontal="center" wrapText="1"/>
    </xf>
    <xf numFmtId="0" fontId="1" fillId="0" borderId="0" xfId="153" applyAlignment="1">
      <alignment wrapText="1"/>
      <protection/>
    </xf>
    <xf numFmtId="3" fontId="7" fillId="0" borderId="0" xfId="0" applyNumberFormat="1" applyFont="1" applyFill="1" applyBorder="1" applyAlignment="1">
      <alignment/>
    </xf>
    <xf numFmtId="0" fontId="78" fillId="0" borderId="0" xfId="146" applyFont="1" applyAlignment="1">
      <alignment horizontal="right"/>
      <protection/>
    </xf>
    <xf numFmtId="0" fontId="7" fillId="0" borderId="19" xfId="0" applyFont="1" applyFill="1" applyBorder="1" applyAlignment="1">
      <alignment horizontal="center" wrapText="1"/>
    </xf>
    <xf numFmtId="0" fontId="5" fillId="0" borderId="0" xfId="153" applyFont="1" applyBorder="1">
      <alignment/>
      <protection/>
    </xf>
    <xf numFmtId="0" fontId="5" fillId="0" borderId="0" xfId="153" applyFont="1" applyAlignment="1">
      <alignment horizontal="left" vertical="center"/>
      <protection/>
    </xf>
    <xf numFmtId="171" fontId="4" fillId="0" borderId="19" xfId="0" applyNumberFormat="1" applyFont="1" applyFill="1" applyBorder="1" applyAlignment="1">
      <alignment vertical="center"/>
    </xf>
    <xf numFmtId="0" fontId="117" fillId="0" borderId="0" xfId="0" applyFont="1" applyAlignment="1">
      <alignment/>
    </xf>
    <xf numFmtId="171" fontId="3" fillId="0" borderId="19" xfId="0" applyNumberFormat="1" applyFont="1" applyFill="1" applyBorder="1" applyAlignment="1">
      <alignment vertical="center"/>
    </xf>
    <xf numFmtId="171" fontId="6" fillId="0" borderId="19" xfId="0" applyNumberFormat="1" applyFont="1" applyFill="1" applyBorder="1" applyAlignment="1">
      <alignment vertical="center"/>
    </xf>
    <xf numFmtId="0" fontId="18" fillId="51" borderId="19" xfId="0" applyFont="1" applyFill="1" applyBorder="1" applyAlignment="1">
      <alignment/>
    </xf>
    <xf numFmtId="170" fontId="4" fillId="0" borderId="19" xfId="0" applyNumberFormat="1" applyFont="1" applyFill="1" applyBorder="1" applyAlignment="1">
      <alignment horizontal="left" vertical="center"/>
    </xf>
    <xf numFmtId="171" fontId="13" fillId="18" borderId="19" xfId="0" applyNumberFormat="1" applyFont="1" applyFill="1" applyBorder="1" applyAlignment="1">
      <alignment vertical="center"/>
    </xf>
    <xf numFmtId="0" fontId="13" fillId="22" borderId="19" xfId="0" applyFont="1" applyFill="1" applyBorder="1" applyAlignment="1">
      <alignment/>
    </xf>
    <xf numFmtId="0" fontId="12" fillId="22" borderId="19" xfId="0" applyFont="1" applyFill="1" applyBorder="1" applyAlignment="1">
      <alignment/>
    </xf>
    <xf numFmtId="0" fontId="8" fillId="0" borderId="0" xfId="146">
      <alignment/>
      <protection/>
    </xf>
    <xf numFmtId="0" fontId="9" fillId="0" borderId="0" xfId="146" applyFont="1" applyAlignment="1">
      <alignment horizontal="center"/>
      <protection/>
    </xf>
    <xf numFmtId="0" fontId="8" fillId="0" borderId="0" xfId="146" applyFont="1">
      <alignment/>
      <protection/>
    </xf>
    <xf numFmtId="0" fontId="9" fillId="0" borderId="0" xfId="146" applyFont="1" applyAlignment="1">
      <alignment horizontal="right"/>
      <protection/>
    </xf>
    <xf numFmtId="3" fontId="8" fillId="0" borderId="0" xfId="146" applyNumberFormat="1">
      <alignment/>
      <protection/>
    </xf>
    <xf numFmtId="3" fontId="9" fillId="0" borderId="0" xfId="146" applyNumberFormat="1" applyFont="1" applyAlignment="1">
      <alignment horizontal="right"/>
      <protection/>
    </xf>
    <xf numFmtId="0" fontId="9" fillId="0" borderId="41" xfId="146" applyFont="1" applyBorder="1">
      <alignment/>
      <protection/>
    </xf>
    <xf numFmtId="0" fontId="8" fillId="0" borderId="41" xfId="146" applyBorder="1">
      <alignment/>
      <protection/>
    </xf>
    <xf numFmtId="3" fontId="9" fillId="0" borderId="41" xfId="146" applyNumberFormat="1" applyFont="1" applyBorder="1">
      <alignment/>
      <protection/>
    </xf>
    <xf numFmtId="3" fontId="9" fillId="0" borderId="41" xfId="146" applyNumberFormat="1" applyFont="1" applyBorder="1" applyAlignment="1">
      <alignment horizontal="right"/>
      <protection/>
    </xf>
    <xf numFmtId="3" fontId="9" fillId="0" borderId="0" xfId="146" applyNumberFormat="1" applyFont="1">
      <alignment/>
      <protection/>
    </xf>
    <xf numFmtId="0" fontId="9" fillId="0" borderId="0" xfId="146" applyFont="1">
      <alignment/>
      <protection/>
    </xf>
    <xf numFmtId="0" fontId="9" fillId="0" borderId="42" xfId="146" applyFont="1" applyBorder="1">
      <alignment/>
      <protection/>
    </xf>
    <xf numFmtId="0" fontId="8" fillId="0" borderId="43" xfId="146" applyBorder="1">
      <alignment/>
      <protection/>
    </xf>
    <xf numFmtId="3" fontId="9" fillId="0" borderId="44" xfId="146" applyNumberFormat="1" applyFont="1" applyBorder="1">
      <alignment/>
      <protection/>
    </xf>
    <xf numFmtId="0" fontId="8" fillId="0" borderId="0" xfId="146" applyFont="1" applyBorder="1">
      <alignment/>
      <protection/>
    </xf>
    <xf numFmtId="0" fontId="8" fillId="0" borderId="0" xfId="146" applyBorder="1">
      <alignment/>
      <protection/>
    </xf>
    <xf numFmtId="3" fontId="9" fillId="0" borderId="0" xfId="146" applyNumberFormat="1" applyFont="1" applyBorder="1">
      <alignment/>
      <protection/>
    </xf>
    <xf numFmtId="0" fontId="9" fillId="0" borderId="41" xfId="146" applyFont="1" applyFill="1" applyBorder="1">
      <alignment/>
      <protection/>
    </xf>
    <xf numFmtId="3" fontId="9" fillId="0" borderId="41" xfId="146" applyNumberFormat="1" applyFont="1" applyFill="1" applyBorder="1">
      <alignment/>
      <protection/>
    </xf>
    <xf numFmtId="0" fontId="8" fillId="0" borderId="0" xfId="146" applyFont="1" applyFill="1" applyBorder="1">
      <alignment/>
      <protection/>
    </xf>
    <xf numFmtId="3" fontId="8" fillId="0" borderId="0" xfId="146" applyNumberFormat="1" applyFont="1" applyFill="1" applyBorder="1">
      <alignment/>
      <protection/>
    </xf>
    <xf numFmtId="0" fontId="8" fillId="0" borderId="0" xfId="146" applyAlignment="1">
      <alignment horizontal="right"/>
      <protection/>
    </xf>
    <xf numFmtId="3" fontId="9" fillId="0" borderId="45" xfId="146" applyNumberFormat="1" applyFont="1" applyBorder="1">
      <alignment/>
      <protection/>
    </xf>
    <xf numFmtId="0" fontId="9" fillId="0" borderId="46" xfId="146" applyFont="1" applyBorder="1">
      <alignment/>
      <protection/>
    </xf>
    <xf numFmtId="0" fontId="8" fillId="0" borderId="46" xfId="146" applyBorder="1">
      <alignment/>
      <protection/>
    </xf>
    <xf numFmtId="3" fontId="9" fillId="0" borderId="46" xfId="146" applyNumberFormat="1" applyFont="1" applyBorder="1">
      <alignment/>
      <protection/>
    </xf>
    <xf numFmtId="0" fontId="8" fillId="0" borderId="43" xfId="146" applyFont="1" applyBorder="1">
      <alignment/>
      <protection/>
    </xf>
    <xf numFmtId="3" fontId="9" fillId="0" borderId="43" xfId="146" applyNumberFormat="1" applyFont="1" applyBorder="1">
      <alignment/>
      <protection/>
    </xf>
    <xf numFmtId="0" fontId="9" fillId="0" borderId="43" xfId="146" applyFont="1" applyBorder="1">
      <alignment/>
      <protection/>
    </xf>
    <xf numFmtId="3" fontId="8" fillId="0" borderId="0" xfId="146" applyNumberFormat="1" applyFont="1" applyBorder="1">
      <alignment/>
      <protection/>
    </xf>
    <xf numFmtId="3" fontId="9" fillId="0" borderId="0" xfId="146" applyNumberFormat="1" applyFont="1" applyBorder="1" applyAlignment="1">
      <alignment horizontal="right"/>
      <protection/>
    </xf>
    <xf numFmtId="0" fontId="78" fillId="0" borderId="0" xfId="146" applyFont="1">
      <alignment/>
      <protection/>
    </xf>
    <xf numFmtId="3" fontId="78" fillId="0" borderId="0" xfId="146" applyNumberFormat="1" applyFont="1">
      <alignment/>
      <protection/>
    </xf>
    <xf numFmtId="0" fontId="8" fillId="0" borderId="19" xfId="136" applyFont="1" applyBorder="1" applyAlignment="1">
      <alignment horizontal="left" vertical="top" wrapText="1"/>
      <protection/>
    </xf>
    <xf numFmtId="0" fontId="9" fillId="0" borderId="19" xfId="136" applyFont="1" applyBorder="1" applyAlignment="1">
      <alignment horizontal="left" vertical="top" wrapText="1"/>
      <protection/>
    </xf>
    <xf numFmtId="3" fontId="8" fillId="0" borderId="19" xfId="136" applyNumberFormat="1" applyFont="1" applyBorder="1" applyAlignment="1">
      <alignment horizontal="right" vertical="top" wrapText="1"/>
      <protection/>
    </xf>
    <xf numFmtId="3" fontId="9" fillId="0" borderId="19" xfId="136" applyNumberFormat="1" applyFont="1" applyBorder="1" applyAlignment="1">
      <alignment horizontal="right" vertical="top" wrapText="1"/>
      <protection/>
    </xf>
    <xf numFmtId="0" fontId="67" fillId="30" borderId="19" xfId="136" applyFont="1" applyFill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69" fillId="0" borderId="19" xfId="153" applyFont="1" applyBorder="1" applyAlignment="1">
      <alignment horizontal="center" vertical="center" wrapText="1"/>
      <protection/>
    </xf>
    <xf numFmtId="0" fontId="69" fillId="0" borderId="19" xfId="0" applyFont="1" applyBorder="1" applyAlignment="1">
      <alignment horizontal="center" vertical="center" wrapText="1"/>
    </xf>
    <xf numFmtId="0" fontId="69" fillId="0" borderId="19" xfId="153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/>
    </xf>
    <xf numFmtId="0" fontId="80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right" wrapText="1"/>
    </xf>
    <xf numFmtId="0" fontId="88" fillId="0" borderId="19" xfId="0" applyFont="1" applyFill="1" applyBorder="1" applyAlignment="1">
      <alignment horizontal="right" vertical="center" wrapText="1"/>
    </xf>
    <xf numFmtId="3" fontId="185" fillId="0" borderId="0" xfId="136" applyNumberFormat="1" applyFont="1" applyFill="1" applyAlignment="1">
      <alignment horizontal="center" vertical="top"/>
      <protection/>
    </xf>
    <xf numFmtId="1" fontId="56" fillId="0" borderId="19" xfId="136" applyNumberFormat="1" applyFont="1" applyBorder="1" applyAlignment="1">
      <alignment horizontal="right" vertical="center"/>
      <protection/>
    </xf>
    <xf numFmtId="0" fontId="57" fillId="0" borderId="34" xfId="136" applyFont="1" applyFill="1" applyBorder="1" applyAlignment="1">
      <alignment wrapText="1"/>
      <protection/>
    </xf>
    <xf numFmtId="3" fontId="58" fillId="0" borderId="34" xfId="148" applyNumberFormat="1" applyFont="1" applyFill="1" applyBorder="1" applyAlignment="1">
      <alignment horizontal="left" vertical="center" wrapText="1"/>
      <protection/>
    </xf>
    <xf numFmtId="3" fontId="58" fillId="0" borderId="19" xfId="136" applyNumberFormat="1" applyFont="1" applyFill="1" applyBorder="1">
      <alignment/>
      <protection/>
    </xf>
    <xf numFmtId="1" fontId="60" fillId="0" borderId="0" xfId="136" applyNumberFormat="1" applyFont="1" applyBorder="1" applyAlignment="1">
      <alignment horizontal="right" vertical="center"/>
      <protection/>
    </xf>
    <xf numFmtId="0" fontId="58" fillId="0" borderId="0" xfId="136" applyFont="1" applyFill="1" applyBorder="1" applyAlignment="1">
      <alignment vertical="center" wrapText="1"/>
      <protection/>
    </xf>
    <xf numFmtId="3" fontId="58" fillId="0" borderId="0" xfId="136" applyNumberFormat="1" applyFont="1" applyBorder="1">
      <alignment/>
      <protection/>
    </xf>
    <xf numFmtId="1" fontId="60" fillId="0" borderId="19" xfId="136" applyNumberFormat="1" applyFont="1" applyBorder="1" applyAlignment="1">
      <alignment vertical="center"/>
      <protection/>
    </xf>
    <xf numFmtId="0" fontId="56" fillId="0" borderId="19" xfId="136" applyFont="1" applyBorder="1" applyAlignment="1">
      <alignment horizontal="left"/>
      <protection/>
    </xf>
    <xf numFmtId="3" fontId="56" fillId="0" borderId="19" xfId="136" applyNumberFormat="1" applyFont="1" applyBorder="1" applyAlignment="1">
      <alignment horizontal="right"/>
      <protection/>
    </xf>
    <xf numFmtId="0" fontId="58" fillId="0" borderId="0" xfId="136" applyFont="1" applyBorder="1" applyAlignment="1">
      <alignment wrapText="1"/>
      <protection/>
    </xf>
    <xf numFmtId="3" fontId="56" fillId="0" borderId="0" xfId="136" applyNumberFormat="1" applyFont="1" applyFill="1" applyBorder="1">
      <alignment/>
      <protection/>
    </xf>
    <xf numFmtId="3" fontId="89" fillId="0" borderId="0" xfId="146" applyNumberFormat="1" applyFont="1">
      <alignment/>
      <protection/>
    </xf>
    <xf numFmtId="3" fontId="90" fillId="0" borderId="0" xfId="146" applyNumberFormat="1" applyFont="1">
      <alignment/>
      <protection/>
    </xf>
    <xf numFmtId="3" fontId="91" fillId="0" borderId="0" xfId="146" applyNumberFormat="1" applyFont="1">
      <alignment/>
      <protection/>
    </xf>
    <xf numFmtId="3" fontId="85" fillId="0" borderId="0" xfId="146" applyNumberFormat="1" applyFont="1" applyAlignment="1">
      <alignment horizontal="left"/>
      <protection/>
    </xf>
    <xf numFmtId="3" fontId="196" fillId="0" borderId="19" xfId="0" applyNumberFormat="1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87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92" fillId="0" borderId="0" xfId="135" applyFont="1">
      <alignment/>
      <protection/>
    </xf>
    <xf numFmtId="0" fontId="0" fillId="0" borderId="0" xfId="138">
      <alignment/>
      <protection/>
    </xf>
    <xf numFmtId="0" fontId="93" fillId="0" borderId="0" xfId="138" applyFont="1">
      <alignment/>
      <protection/>
    </xf>
    <xf numFmtId="0" fontId="94" fillId="0" borderId="0" xfId="138" applyFont="1">
      <alignment/>
      <protection/>
    </xf>
    <xf numFmtId="0" fontId="95" fillId="0" borderId="0" xfId="138" applyFont="1">
      <alignment/>
      <protection/>
    </xf>
    <xf numFmtId="0" fontId="96" fillId="0" borderId="0" xfId="110" applyFont="1" applyAlignment="1" applyProtection="1">
      <alignment/>
      <protection/>
    </xf>
    <xf numFmtId="0" fontId="70" fillId="0" borderId="0" xfId="138" applyFont="1">
      <alignment/>
      <protection/>
    </xf>
    <xf numFmtId="0" fontId="5" fillId="0" borderId="0" xfId="138" applyFont="1">
      <alignment/>
      <protection/>
    </xf>
    <xf numFmtId="0" fontId="39" fillId="0" borderId="0" xfId="138" applyFont="1" applyFill="1" applyBorder="1" applyAlignment="1">
      <alignment horizontal="left" vertical="center" wrapText="1"/>
      <protection/>
    </xf>
    <xf numFmtId="0" fontId="6" fillId="0" borderId="0" xfId="138" applyFont="1" applyFill="1" applyBorder="1" applyAlignment="1">
      <alignment vertical="center"/>
      <protection/>
    </xf>
    <xf numFmtId="0" fontId="70" fillId="0" borderId="19" xfId="138" applyFont="1" applyFill="1" applyBorder="1" applyAlignment="1">
      <alignment horizontal="left" vertical="center" wrapText="1"/>
      <protection/>
    </xf>
    <xf numFmtId="0" fontId="13" fillId="0" borderId="19" xfId="138" applyFont="1" applyFill="1" applyBorder="1" applyAlignment="1">
      <alignment vertical="center"/>
      <protection/>
    </xf>
    <xf numFmtId="0" fontId="39" fillId="0" borderId="0" xfId="138" applyFont="1" applyBorder="1">
      <alignment/>
      <protection/>
    </xf>
    <xf numFmtId="0" fontId="5" fillId="0" borderId="0" xfId="138" applyFont="1" applyBorder="1">
      <alignment/>
      <protection/>
    </xf>
    <xf numFmtId="0" fontId="97" fillId="0" borderId="19" xfId="138" applyFont="1" applyFill="1" applyBorder="1" applyAlignment="1">
      <alignment horizontal="left" vertical="center" wrapText="1"/>
      <protection/>
    </xf>
    <xf numFmtId="0" fontId="93" fillId="0" borderId="19" xfId="138" applyFont="1" applyBorder="1" applyAlignment="1">
      <alignment wrapText="1"/>
      <protection/>
    </xf>
    <xf numFmtId="0" fontId="39" fillId="0" borderId="19" xfId="138" applyFont="1" applyFill="1" applyBorder="1" applyAlignment="1">
      <alignment horizontal="left" vertical="center" wrapText="1"/>
      <protection/>
    </xf>
    <xf numFmtId="0" fontId="41" fillId="0" borderId="19" xfId="138" applyFont="1" applyBorder="1" applyAlignment="1">
      <alignment wrapText="1"/>
      <protection/>
    </xf>
    <xf numFmtId="0" fontId="5" fillId="0" borderId="0" xfId="138" applyFont="1" applyBorder="1" applyAlignment="1">
      <alignment horizontal="center"/>
      <protection/>
    </xf>
    <xf numFmtId="0" fontId="5" fillId="0" borderId="19" xfId="138" applyFont="1" applyBorder="1" applyAlignment="1">
      <alignment horizontal="center"/>
      <protection/>
    </xf>
    <xf numFmtId="0" fontId="41" fillId="0" borderId="19" xfId="138" applyFont="1" applyFill="1" applyBorder="1" applyAlignment="1">
      <alignment horizontal="center" vertical="center" wrapText="1"/>
      <protection/>
    </xf>
    <xf numFmtId="0" fontId="41" fillId="0" borderId="19" xfId="138" applyFont="1" applyFill="1" applyBorder="1" applyAlignment="1">
      <alignment horizontal="center" vertical="center"/>
      <protection/>
    </xf>
    <xf numFmtId="0" fontId="191" fillId="0" borderId="0" xfId="138" applyFont="1" applyAlignment="1">
      <alignment horizontal="right"/>
      <protection/>
    </xf>
    <xf numFmtId="0" fontId="0" fillId="0" borderId="19" xfId="138" applyBorder="1">
      <alignment/>
      <protection/>
    </xf>
    <xf numFmtId="0" fontId="6" fillId="0" borderId="19" xfId="138" applyFont="1" applyFill="1" applyBorder="1" applyAlignment="1">
      <alignment vertical="center"/>
      <protection/>
    </xf>
    <xf numFmtId="0" fontId="98" fillId="0" borderId="19" xfId="138" applyFont="1" applyFill="1" applyBorder="1" applyAlignment="1">
      <alignment horizontal="left" vertical="center" wrapText="1"/>
      <protection/>
    </xf>
    <xf numFmtId="0" fontId="99" fillId="0" borderId="19" xfId="138" applyFont="1" applyFill="1" applyBorder="1" applyAlignment="1">
      <alignment horizontal="left" vertical="center" wrapText="1"/>
      <protection/>
    </xf>
    <xf numFmtId="0" fontId="69" fillId="0" borderId="19" xfId="138" applyFont="1" applyFill="1" applyBorder="1" applyAlignment="1">
      <alignment horizontal="left" vertical="center" wrapText="1"/>
      <protection/>
    </xf>
    <xf numFmtId="0" fontId="4" fillId="0" borderId="19" xfId="138" applyFont="1" applyFill="1" applyBorder="1" applyAlignment="1">
      <alignment vertical="center"/>
      <protection/>
    </xf>
    <xf numFmtId="0" fontId="4" fillId="0" borderId="19" xfId="138" applyFont="1" applyFill="1" applyBorder="1" applyAlignment="1">
      <alignment horizontal="left" vertical="center" wrapText="1"/>
      <protection/>
    </xf>
    <xf numFmtId="0" fontId="4" fillId="0" borderId="19" xfId="138" applyFont="1" applyFill="1" applyBorder="1" applyAlignment="1">
      <alignment vertical="center" wrapText="1"/>
      <protection/>
    </xf>
    <xf numFmtId="0" fontId="41" fillId="0" borderId="19" xfId="138" applyFont="1" applyFill="1" applyBorder="1" applyAlignment="1">
      <alignment horizontal="left" vertical="center" wrapText="1"/>
      <protection/>
    </xf>
    <xf numFmtId="0" fontId="3" fillId="0" borderId="19" xfId="138" applyFont="1" applyFill="1" applyBorder="1" applyAlignment="1">
      <alignment vertical="center"/>
      <protection/>
    </xf>
    <xf numFmtId="14" fontId="5" fillId="0" borderId="19" xfId="138" applyNumberFormat="1" applyFont="1" applyBorder="1">
      <alignment/>
      <protection/>
    </xf>
    <xf numFmtId="0" fontId="3" fillId="0" borderId="19" xfId="138" applyFont="1" applyFill="1" applyBorder="1" applyAlignment="1">
      <alignment vertical="center" wrapText="1"/>
      <protection/>
    </xf>
    <xf numFmtId="1" fontId="5" fillId="0" borderId="19" xfId="138" applyNumberFormat="1" applyFont="1" applyBorder="1">
      <alignment/>
      <protection/>
    </xf>
    <xf numFmtId="0" fontId="69" fillId="0" borderId="19" xfId="138" applyFont="1" applyBorder="1" applyAlignment="1">
      <alignment horizontal="center" wrapText="1"/>
      <protection/>
    </xf>
    <xf numFmtId="0" fontId="69" fillId="0" borderId="19" xfId="138" applyFont="1" applyBorder="1" applyAlignment="1">
      <alignment wrapText="1"/>
      <protection/>
    </xf>
    <xf numFmtId="0" fontId="191" fillId="0" borderId="0" xfId="138" applyFont="1">
      <alignment/>
      <protection/>
    </xf>
    <xf numFmtId="0" fontId="1" fillId="0" borderId="0" xfId="153" applyFont="1" applyAlignment="1">
      <alignment horizontal="center"/>
      <protection/>
    </xf>
    <xf numFmtId="3" fontId="7" fillId="0" borderId="19" xfId="139" applyNumberFormat="1" applyFont="1" applyBorder="1" applyAlignment="1">
      <alignment horizontal="right" vertical="center" wrapText="1"/>
      <protection/>
    </xf>
    <xf numFmtId="3" fontId="6" fillId="0" borderId="19" xfId="139" applyNumberFormat="1" applyFont="1" applyFill="1" applyBorder="1" applyAlignment="1">
      <alignment horizontal="right" vertical="center" wrapText="1"/>
      <protection/>
    </xf>
    <xf numFmtId="3" fontId="5" fillId="0" borderId="19" xfId="0" applyNumberFormat="1" applyFont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6" fillId="0" borderId="19" xfId="0" applyFont="1" applyFill="1" applyBorder="1" applyAlignment="1">
      <alignment horizontal="right" vertical="center" wrapText="1"/>
    </xf>
    <xf numFmtId="0" fontId="4" fillId="0" borderId="19" xfId="153" applyFont="1" applyBorder="1" applyAlignment="1">
      <alignment horizontal="center" vertical="center" wrapText="1"/>
      <protection/>
    </xf>
    <xf numFmtId="0" fontId="72" fillId="0" borderId="0" xfId="153" applyFont="1">
      <alignment/>
      <protection/>
    </xf>
    <xf numFmtId="0" fontId="72" fillId="0" borderId="0" xfId="153" applyFont="1" applyAlignment="1">
      <alignment horizontal="left" vertical="center"/>
      <protection/>
    </xf>
    <xf numFmtId="3" fontId="8" fillId="0" borderId="0" xfId="146" applyNumberFormat="1" applyFont="1">
      <alignment/>
      <protection/>
    </xf>
    <xf numFmtId="0" fontId="174" fillId="0" borderId="19" xfId="0" applyFont="1" applyBorder="1" applyAlignment="1">
      <alignment/>
    </xf>
    <xf numFmtId="0" fontId="117" fillId="0" borderId="19" xfId="0" applyFont="1" applyBorder="1" applyAlignment="1">
      <alignment/>
    </xf>
    <xf numFmtId="0" fontId="174" fillId="0" borderId="47" xfId="0" applyFont="1" applyFill="1" applyBorder="1" applyAlignment="1">
      <alignment/>
    </xf>
    <xf numFmtId="0" fontId="174" fillId="0" borderId="0" xfId="0" applyFont="1" applyFill="1" applyBorder="1" applyAlignment="1">
      <alignment/>
    </xf>
    <xf numFmtId="1" fontId="46" fillId="0" borderId="0" xfId="136" applyNumberFormat="1" applyFont="1" applyFill="1">
      <alignment/>
      <protection/>
    </xf>
    <xf numFmtId="1" fontId="48" fillId="0" borderId="0" xfId="136" applyNumberFormat="1" applyFont="1" applyFill="1" applyAlignment="1">
      <alignment horizontal="left"/>
      <protection/>
    </xf>
    <xf numFmtId="1" fontId="55" fillId="0" borderId="0" xfId="136" applyNumberFormat="1" applyFont="1" applyFill="1">
      <alignment/>
      <protection/>
    </xf>
    <xf numFmtId="0" fontId="53" fillId="0" borderId="0" xfId="136" applyFont="1" applyAlignment="1">
      <alignment/>
      <protection/>
    </xf>
    <xf numFmtId="1" fontId="56" fillId="0" borderId="35" xfId="136" applyNumberFormat="1" applyFont="1" applyBorder="1" applyAlignment="1">
      <alignment horizontal="right"/>
      <protection/>
    </xf>
    <xf numFmtId="0" fontId="50" fillId="0" borderId="19" xfId="136" applyFont="1" applyFill="1" applyBorder="1" applyAlignment="1">
      <alignment horizontal="center"/>
      <protection/>
    </xf>
    <xf numFmtId="3" fontId="57" fillId="0" borderId="19" xfId="136" applyNumberFormat="1" applyFont="1" applyFill="1" applyBorder="1" applyAlignment="1" quotePrefix="1">
      <alignment/>
      <protection/>
    </xf>
    <xf numFmtId="0" fontId="53" fillId="0" borderId="0" xfId="136" applyFont="1" applyBorder="1" applyAlignment="1">
      <alignment/>
      <protection/>
    </xf>
    <xf numFmtId="0" fontId="46" fillId="0" borderId="0" xfId="136" applyFont="1" applyAlignment="1">
      <alignment/>
      <protection/>
    </xf>
    <xf numFmtId="1" fontId="56" fillId="0" borderId="36" xfId="136" applyNumberFormat="1" applyFont="1" applyBorder="1" applyAlignment="1">
      <alignment horizontal="right"/>
      <protection/>
    </xf>
    <xf numFmtId="0" fontId="58" fillId="0" borderId="34" xfId="136" applyFont="1" applyFill="1" applyBorder="1" applyAlignment="1">
      <alignment wrapText="1"/>
      <protection/>
    </xf>
    <xf numFmtId="3" fontId="58" fillId="0" borderId="19" xfId="136" applyNumberFormat="1" applyFont="1" applyBorder="1" applyAlignment="1">
      <alignment/>
      <protection/>
    </xf>
    <xf numFmtId="1" fontId="60" fillId="0" borderId="36" xfId="136" applyNumberFormat="1" applyFont="1" applyBorder="1" applyAlignment="1">
      <alignment/>
      <protection/>
    </xf>
    <xf numFmtId="0" fontId="58" fillId="0" borderId="34" xfId="136" applyFont="1" applyFill="1" applyBorder="1" applyAlignment="1">
      <alignment/>
      <protection/>
    </xf>
    <xf numFmtId="0" fontId="58" fillId="0" borderId="0" xfId="136" applyFont="1" applyAlignment="1">
      <alignment/>
      <protection/>
    </xf>
    <xf numFmtId="0" fontId="58" fillId="0" borderId="0" xfId="136" applyFont="1" applyBorder="1" applyAlignment="1">
      <alignment/>
      <protection/>
    </xf>
    <xf numFmtId="3" fontId="57" fillId="0" borderId="19" xfId="136" applyNumberFormat="1" applyFont="1" applyFill="1" applyBorder="1" applyAlignment="1">
      <alignment horizontal="left" vertical="top"/>
      <protection/>
    </xf>
    <xf numFmtId="0" fontId="58" fillId="0" borderId="34" xfId="136" applyFont="1" applyFill="1" applyBorder="1" applyAlignment="1">
      <alignment vertical="center"/>
      <protection/>
    </xf>
    <xf numFmtId="0" fontId="46" fillId="0" borderId="0" xfId="136" applyFont="1" applyFill="1" applyAlignment="1">
      <alignment horizontal="left"/>
      <protection/>
    </xf>
    <xf numFmtId="0" fontId="56" fillId="0" borderId="0" xfId="136" applyFont="1" applyFill="1" applyBorder="1" applyAlignment="1">
      <alignment horizontal="center"/>
      <protection/>
    </xf>
    <xf numFmtId="3" fontId="58" fillId="0" borderId="0" xfId="136" applyNumberFormat="1" applyFont="1" applyFill="1" applyBorder="1">
      <alignment/>
      <protection/>
    </xf>
    <xf numFmtId="3" fontId="58" fillId="0" borderId="34" xfId="136" applyNumberFormat="1" applyFont="1" applyFill="1" applyBorder="1" applyAlignment="1">
      <alignment vertical="center" wrapText="1"/>
      <protection/>
    </xf>
    <xf numFmtId="3" fontId="58" fillId="0" borderId="48" xfId="148" applyNumberFormat="1" applyFont="1" applyFill="1" applyBorder="1" applyAlignment="1">
      <alignment horizontal="left" vertical="center"/>
      <protection/>
    </xf>
    <xf numFmtId="0" fontId="58" fillId="0" borderId="48" xfId="136" applyFont="1" applyFill="1" applyBorder="1" applyAlignment="1">
      <alignment vertical="center"/>
      <protection/>
    </xf>
    <xf numFmtId="3" fontId="58" fillId="0" borderId="48" xfId="136" applyNumberFormat="1" applyFont="1" applyFill="1" applyBorder="1" applyAlignment="1">
      <alignment vertical="center" wrapText="1"/>
      <protection/>
    </xf>
    <xf numFmtId="0" fontId="58" fillId="0" borderId="19" xfId="136" applyFont="1" applyFill="1" applyBorder="1" applyAlignment="1">
      <alignment horizontal="center"/>
      <protection/>
    </xf>
    <xf numFmtId="0" fontId="58" fillId="0" borderId="19" xfId="136" applyFont="1" applyFill="1" applyBorder="1" applyAlignment="1">
      <alignment horizontal="center" vertical="center" wrapText="1"/>
      <protection/>
    </xf>
    <xf numFmtId="0" fontId="58" fillId="0" borderId="0" xfId="136" applyFont="1" applyBorder="1" applyAlignment="1">
      <alignment vertical="center"/>
      <protection/>
    </xf>
    <xf numFmtId="0" fontId="54" fillId="0" borderId="0" xfId="136" applyFont="1" applyFill="1" applyBorder="1" applyAlignment="1">
      <alignment horizontal="left"/>
      <protection/>
    </xf>
    <xf numFmtId="0" fontId="56" fillId="0" borderId="0" xfId="136" applyFont="1" applyFill="1" applyBorder="1" applyAlignment="1">
      <alignment horizontal="right"/>
      <protection/>
    </xf>
    <xf numFmtId="0" fontId="54" fillId="0" borderId="0" xfId="136" applyFont="1" applyFill="1" applyAlignment="1">
      <alignment/>
      <protection/>
    </xf>
    <xf numFmtId="0" fontId="56" fillId="0" borderId="19" xfId="136" applyFont="1" applyFill="1" applyBorder="1" applyAlignment="1">
      <alignment horizontal="left" vertical="top"/>
      <protection/>
    </xf>
    <xf numFmtId="1" fontId="60" fillId="0" borderId="35" xfId="136" applyNumberFormat="1" applyFont="1" applyBorder="1" applyAlignment="1">
      <alignment vertical="center"/>
      <protection/>
    </xf>
    <xf numFmtId="0" fontId="56" fillId="0" borderId="35" xfId="136" applyFont="1" applyBorder="1" applyAlignment="1">
      <alignment horizontal="left"/>
      <protection/>
    </xf>
    <xf numFmtId="3" fontId="56" fillId="0" borderId="35" xfId="136" applyNumberFormat="1" applyFont="1" applyBorder="1" applyAlignment="1">
      <alignment horizontal="right"/>
      <protection/>
    </xf>
    <xf numFmtId="0" fontId="56" fillId="0" borderId="19" xfId="136" applyFont="1" applyBorder="1" applyAlignment="1">
      <alignment horizontal="left" vertical="center"/>
      <protection/>
    </xf>
    <xf numFmtId="3" fontId="56" fillId="0" borderId="19" xfId="136" applyNumberFormat="1" applyFont="1" applyBorder="1" applyAlignment="1">
      <alignment horizontal="right" vertical="center"/>
      <protection/>
    </xf>
    <xf numFmtId="0" fontId="58" fillId="0" borderId="19" xfId="136" applyFont="1" applyBorder="1" applyAlignment="1">
      <alignment vertical="center"/>
      <protection/>
    </xf>
    <xf numFmtId="0" fontId="46" fillId="0" borderId="0" xfId="136" applyFont="1" applyFill="1" applyBorder="1" applyAlignment="1">
      <alignment vertical="center"/>
      <protection/>
    </xf>
    <xf numFmtId="1" fontId="54" fillId="0" borderId="19" xfId="136" applyNumberFormat="1" applyFont="1" applyFill="1" applyBorder="1" applyAlignment="1">
      <alignment vertical="center"/>
      <protection/>
    </xf>
    <xf numFmtId="0" fontId="56" fillId="0" borderId="19" xfId="136" applyFont="1" applyFill="1" applyBorder="1" applyAlignment="1">
      <alignment horizontal="left" vertical="center"/>
      <protection/>
    </xf>
    <xf numFmtId="3" fontId="56" fillId="0" borderId="19" xfId="136" applyNumberFormat="1" applyFont="1" applyFill="1" applyBorder="1" applyAlignment="1">
      <alignment horizontal="right" vertical="center"/>
      <protection/>
    </xf>
    <xf numFmtId="0" fontId="46" fillId="0" borderId="19" xfId="136" applyFont="1" applyFill="1" applyBorder="1" applyAlignment="1">
      <alignment vertical="center"/>
      <protection/>
    </xf>
    <xf numFmtId="1" fontId="46" fillId="0" borderId="0" xfId="136" applyNumberFormat="1" applyFont="1" applyFill="1" applyBorder="1">
      <alignment/>
      <protection/>
    </xf>
    <xf numFmtId="0" fontId="196" fillId="0" borderId="19" xfId="0" applyFont="1" applyFill="1" applyBorder="1" applyAlignment="1">
      <alignment horizontal="left" vertical="center" wrapText="1"/>
    </xf>
    <xf numFmtId="0" fontId="197" fillId="0" borderId="19" xfId="0" applyFont="1" applyFill="1" applyBorder="1" applyAlignment="1">
      <alignment horizontal="left" vertical="center" wrapText="1"/>
    </xf>
    <xf numFmtId="0" fontId="4" fillId="0" borderId="49" xfId="0" applyFont="1" applyBorder="1" applyAlignment="1" applyProtection="1">
      <alignment horizontal="left" vertical="center"/>
      <protection locked="0"/>
    </xf>
    <xf numFmtId="3" fontId="4" fillId="0" borderId="49" xfId="0" applyNumberFormat="1" applyFont="1" applyBorder="1" applyAlignment="1" applyProtection="1">
      <alignment horizontal="right" vertical="center"/>
      <protection locked="0"/>
    </xf>
    <xf numFmtId="0" fontId="196" fillId="0" borderId="0" xfId="0" applyFont="1" applyAlignment="1">
      <alignment/>
    </xf>
    <xf numFmtId="0" fontId="195" fillId="0" borderId="0" xfId="0" applyFont="1" applyAlignment="1">
      <alignment/>
    </xf>
    <xf numFmtId="0" fontId="100" fillId="0" borderId="0" xfId="153" applyFont="1">
      <alignment/>
      <protection/>
    </xf>
    <xf numFmtId="3" fontId="69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4" fillId="0" borderId="19" xfId="0" applyFont="1" applyBorder="1" applyAlignment="1" applyProtection="1">
      <alignment horizontal="left" vertical="center"/>
      <protection locked="0"/>
    </xf>
    <xf numFmtId="0" fontId="197" fillId="47" borderId="19" xfId="0" applyFont="1" applyFill="1" applyBorder="1" applyAlignment="1">
      <alignment horizontal="left" vertical="center" wrapText="1"/>
    </xf>
    <xf numFmtId="0" fontId="197" fillId="47" borderId="0" xfId="0" applyFont="1" applyFill="1" applyBorder="1" applyAlignment="1">
      <alignment horizontal="left" vertical="center" wrapText="1"/>
    </xf>
    <xf numFmtId="0" fontId="3" fillId="47" borderId="19" xfId="0" applyFont="1" applyFill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right" wrapText="1"/>
    </xf>
    <xf numFmtId="3" fontId="196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3" fontId="197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196" fillId="0" borderId="19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0" fillId="0" borderId="19" xfId="0" applyNumberFormat="1" applyBorder="1" applyAlignment="1">
      <alignment horizontal="right"/>
    </xf>
    <xf numFmtId="3" fontId="39" fillId="41" borderId="19" xfId="0" applyNumberFormat="1" applyFont="1" applyFill="1" applyBorder="1" applyAlignment="1">
      <alignment/>
    </xf>
    <xf numFmtId="3" fontId="6" fillId="41" borderId="19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 wrapText="1"/>
    </xf>
    <xf numFmtId="3" fontId="181" fillId="0" borderId="19" xfId="0" applyNumberFormat="1" applyFont="1" applyBorder="1" applyAlignment="1">
      <alignment/>
    </xf>
    <xf numFmtId="3" fontId="181" fillId="0" borderId="19" xfId="0" applyNumberFormat="1" applyFont="1" applyBorder="1" applyAlignment="1">
      <alignment horizontal="right"/>
    </xf>
    <xf numFmtId="0" fontId="181" fillId="0" borderId="19" xfId="0" applyFont="1" applyBorder="1" applyAlignment="1">
      <alignment horizontal="right"/>
    </xf>
    <xf numFmtId="3" fontId="198" fillId="0" borderId="19" xfId="138" applyNumberFormat="1" applyFont="1" applyBorder="1">
      <alignment/>
      <protection/>
    </xf>
    <xf numFmtId="3" fontId="6" fillId="0" borderId="19" xfId="138" applyNumberFormat="1" applyFont="1" applyBorder="1">
      <alignment/>
      <protection/>
    </xf>
    <xf numFmtId="3" fontId="5" fillId="0" borderId="19" xfId="138" applyNumberFormat="1" applyFont="1" applyBorder="1">
      <alignment/>
      <protection/>
    </xf>
    <xf numFmtId="3" fontId="70" fillId="0" borderId="19" xfId="138" applyNumberFormat="1" applyFont="1" applyBorder="1">
      <alignment/>
      <protection/>
    </xf>
    <xf numFmtId="0" fontId="14" fillId="0" borderId="19" xfId="0" applyFont="1" applyFill="1" applyBorder="1" applyAlignment="1">
      <alignment horizontal="center" vertical="center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7" fillId="0" borderId="31" xfId="0" applyFont="1" applyBorder="1" applyAlignment="1">
      <alignment/>
    </xf>
    <xf numFmtId="0" fontId="6" fillId="52" borderId="35" xfId="0" applyFont="1" applyFill="1" applyBorder="1" applyAlignment="1">
      <alignment/>
    </xf>
    <xf numFmtId="0" fontId="7" fillId="52" borderId="31" xfId="0" applyFont="1" applyFill="1" applyBorder="1" applyAlignment="1">
      <alignment/>
    </xf>
    <xf numFmtId="0" fontId="6" fillId="52" borderId="19" xfId="153" applyFont="1" applyFill="1" applyBorder="1">
      <alignment/>
      <protection/>
    </xf>
    <xf numFmtId="0" fontId="12" fillId="52" borderId="19" xfId="0" applyFont="1" applyFill="1" applyBorder="1" applyAlignment="1">
      <alignment horizontal="right" vertical="center" wrapText="1"/>
    </xf>
    <xf numFmtId="0" fontId="13" fillId="52" borderId="19" xfId="0" applyFont="1" applyFill="1" applyBorder="1" applyAlignment="1">
      <alignment horizontal="right" vertical="center" wrapText="1"/>
    </xf>
    <xf numFmtId="0" fontId="12" fillId="52" borderId="19" xfId="0" applyFont="1" applyFill="1" applyBorder="1" applyAlignment="1">
      <alignment vertical="center"/>
    </xf>
    <xf numFmtId="0" fontId="12" fillId="52" borderId="19" xfId="0" applyFont="1" applyFill="1" applyBorder="1" applyAlignment="1">
      <alignment vertical="center" wrapText="1"/>
    </xf>
    <xf numFmtId="0" fontId="13" fillId="52" borderId="19" xfId="0" applyFont="1" applyFill="1" applyBorder="1" applyAlignment="1">
      <alignment vertical="center"/>
    </xf>
    <xf numFmtId="0" fontId="4" fillId="52" borderId="19" xfId="0" applyFont="1" applyFill="1" applyBorder="1" applyAlignment="1">
      <alignment vertical="center"/>
    </xf>
    <xf numFmtId="0" fontId="7" fillId="0" borderId="19" xfId="153" applyFont="1" applyBorder="1">
      <alignment/>
      <protection/>
    </xf>
    <xf numFmtId="0" fontId="6" fillId="0" borderId="19" xfId="153" applyFont="1" applyBorder="1">
      <alignment/>
      <protection/>
    </xf>
    <xf numFmtId="0" fontId="6" fillId="0" borderId="35" xfId="153" applyFont="1" applyBorder="1">
      <alignment/>
      <protection/>
    </xf>
    <xf numFmtId="0" fontId="6" fillId="47" borderId="38" xfId="153" applyFont="1" applyFill="1" applyBorder="1">
      <alignment/>
      <protection/>
    </xf>
    <xf numFmtId="0" fontId="6" fillId="47" borderId="19" xfId="153" applyFont="1" applyFill="1" applyBorder="1">
      <alignment/>
      <protection/>
    </xf>
    <xf numFmtId="0" fontId="39" fillId="50" borderId="19" xfId="153" applyFont="1" applyFill="1" applyBorder="1">
      <alignment/>
      <protection/>
    </xf>
    <xf numFmtId="0" fontId="186" fillId="0" borderId="19" xfId="153" applyFont="1" applyBorder="1">
      <alignment/>
      <protection/>
    </xf>
    <xf numFmtId="0" fontId="187" fillId="0" borderId="19" xfId="153" applyFont="1" applyBorder="1">
      <alignment/>
      <protection/>
    </xf>
    <xf numFmtId="0" fontId="7" fillId="52" borderId="19" xfId="153" applyFont="1" applyFill="1" applyBorder="1">
      <alignment/>
      <protection/>
    </xf>
    <xf numFmtId="0" fontId="5" fillId="52" borderId="19" xfId="153" applyFont="1" applyFill="1" applyBorder="1">
      <alignment/>
      <protection/>
    </xf>
    <xf numFmtId="0" fontId="6" fillId="52" borderId="35" xfId="153" applyFont="1" applyFill="1" applyBorder="1">
      <alignment/>
      <protection/>
    </xf>
    <xf numFmtId="0" fontId="5" fillId="52" borderId="31" xfId="153" applyFont="1" applyFill="1" applyBorder="1">
      <alignment/>
      <protection/>
    </xf>
    <xf numFmtId="0" fontId="39" fillId="52" borderId="19" xfId="153" applyFont="1" applyFill="1" applyBorder="1">
      <alignment/>
      <protection/>
    </xf>
    <xf numFmtId="0" fontId="39" fillId="52" borderId="35" xfId="153" applyFont="1" applyFill="1" applyBorder="1">
      <alignment/>
      <protection/>
    </xf>
    <xf numFmtId="0" fontId="4" fillId="52" borderId="19" xfId="153" applyFont="1" applyFill="1" applyBorder="1" applyAlignment="1">
      <alignment horizontal="left" vertical="center" wrapText="1"/>
      <protection/>
    </xf>
    <xf numFmtId="0" fontId="3" fillId="52" borderId="19" xfId="153" applyFont="1" applyFill="1" applyBorder="1" applyAlignment="1">
      <alignment horizontal="left" vertical="center" wrapText="1"/>
      <protection/>
    </xf>
    <xf numFmtId="0" fontId="4" fillId="52" borderId="19" xfId="153" applyFont="1" applyFill="1" applyBorder="1" applyAlignment="1">
      <alignment horizontal="left" vertical="center"/>
      <protection/>
    </xf>
    <xf numFmtId="0" fontId="3" fillId="52" borderId="19" xfId="153" applyFont="1" applyFill="1" applyBorder="1" applyAlignment="1">
      <alignment horizontal="left" vertical="center"/>
      <protection/>
    </xf>
    <xf numFmtId="0" fontId="41" fillId="52" borderId="19" xfId="153" applyFont="1" applyFill="1" applyBorder="1" applyAlignment="1">
      <alignment horizontal="center" vertical="center" wrapText="1"/>
      <protection/>
    </xf>
    <xf numFmtId="0" fontId="69" fillId="52" borderId="19" xfId="153" applyFont="1" applyFill="1" applyBorder="1" applyAlignment="1">
      <alignment horizontal="center" wrapText="1"/>
      <protection/>
    </xf>
    <xf numFmtId="0" fontId="69" fillId="52" borderId="19" xfId="153" applyNumberFormat="1" applyFont="1" applyFill="1" applyBorder="1" applyAlignment="1">
      <alignment vertical="center"/>
      <protection/>
    </xf>
    <xf numFmtId="171" fontId="69" fillId="52" borderId="19" xfId="153" applyNumberFormat="1" applyFont="1" applyFill="1" applyBorder="1" applyAlignment="1">
      <alignment vertical="center"/>
      <protection/>
    </xf>
    <xf numFmtId="171" fontId="41" fillId="52" borderId="19" xfId="153" applyNumberFormat="1" applyFont="1" applyFill="1" applyBorder="1" applyAlignment="1">
      <alignment vertical="center"/>
      <protection/>
    </xf>
    <xf numFmtId="171" fontId="39" fillId="52" borderId="19" xfId="153" applyNumberFormat="1" applyFont="1" applyFill="1" applyBorder="1" applyAlignment="1">
      <alignment vertical="center"/>
      <protection/>
    </xf>
    <xf numFmtId="171" fontId="70" fillId="52" borderId="19" xfId="153" applyNumberFormat="1" applyFont="1" applyFill="1" applyBorder="1" applyAlignment="1">
      <alignment vertical="center"/>
      <protection/>
    </xf>
    <xf numFmtId="0" fontId="69" fillId="52" borderId="19" xfId="153" applyFont="1" applyFill="1" applyBorder="1" applyAlignment="1">
      <alignment horizontal="left" vertical="center" wrapText="1"/>
      <protection/>
    </xf>
    <xf numFmtId="0" fontId="41" fillId="52" borderId="19" xfId="153" applyFont="1" applyFill="1" applyBorder="1" applyAlignment="1">
      <alignment horizontal="left" vertical="center" wrapText="1"/>
      <protection/>
    </xf>
    <xf numFmtId="0" fontId="39" fillId="52" borderId="19" xfId="153" applyFont="1" applyFill="1" applyBorder="1" applyAlignment="1">
      <alignment horizontal="left" vertical="center" wrapText="1"/>
      <protection/>
    </xf>
    <xf numFmtId="0" fontId="70" fillId="52" borderId="19" xfId="153" applyFont="1" applyFill="1" applyBorder="1" applyAlignment="1">
      <alignment horizontal="left" vertical="center" wrapText="1"/>
      <protection/>
    </xf>
    <xf numFmtId="0" fontId="77" fillId="52" borderId="19" xfId="153" applyFont="1" applyFill="1" applyBorder="1">
      <alignment/>
      <protection/>
    </xf>
    <xf numFmtId="0" fontId="41" fillId="0" borderId="33" xfId="153" applyFont="1" applyFill="1" applyBorder="1" applyAlignment="1">
      <alignment horizontal="center" vertical="center"/>
      <protection/>
    </xf>
    <xf numFmtId="0" fontId="69" fillId="0" borderId="33" xfId="153" applyFont="1" applyFill="1" applyBorder="1" applyAlignment="1">
      <alignment vertical="center"/>
      <protection/>
    </xf>
    <xf numFmtId="0" fontId="69" fillId="0" borderId="33" xfId="153" applyFont="1" applyFill="1" applyBorder="1" applyAlignment="1">
      <alignment vertical="center" wrapText="1"/>
      <protection/>
    </xf>
    <xf numFmtId="0" fontId="69" fillId="0" borderId="33" xfId="153" applyFont="1" applyFill="1" applyBorder="1" applyAlignment="1">
      <alignment horizontal="left" vertical="center" wrapText="1"/>
      <protection/>
    </xf>
    <xf numFmtId="0" fontId="41" fillId="0" borderId="33" xfId="153" applyFont="1" applyFill="1" applyBorder="1" applyAlignment="1">
      <alignment vertical="center" wrapText="1"/>
      <protection/>
    </xf>
    <xf numFmtId="0" fontId="69" fillId="0" borderId="33" xfId="153" applyFont="1" applyFill="1" applyBorder="1" applyAlignment="1">
      <alignment horizontal="left" vertical="center"/>
      <protection/>
    </xf>
    <xf numFmtId="0" fontId="41" fillId="0" borderId="33" xfId="153" applyFont="1" applyFill="1" applyBorder="1" applyAlignment="1">
      <alignment horizontal="left" vertical="center" wrapText="1"/>
      <protection/>
    </xf>
    <xf numFmtId="0" fontId="69" fillId="49" borderId="33" xfId="153" applyFont="1" applyFill="1" applyBorder="1" applyAlignment="1">
      <alignment horizontal="left" vertical="center" wrapText="1"/>
      <protection/>
    </xf>
    <xf numFmtId="0" fontId="4" fillId="0" borderId="33" xfId="153" applyFont="1" applyFill="1" applyBorder="1" applyAlignment="1">
      <alignment horizontal="left" vertical="center" wrapText="1"/>
      <protection/>
    </xf>
    <xf numFmtId="0" fontId="4" fillId="49" borderId="33" xfId="153" applyFont="1" applyFill="1" applyBorder="1" applyAlignment="1">
      <alignment horizontal="left" vertical="center" wrapText="1"/>
      <protection/>
    </xf>
    <xf numFmtId="0" fontId="6" fillId="0" borderId="33" xfId="153" applyFont="1" applyFill="1" applyBorder="1" applyAlignment="1">
      <alignment horizontal="left" vertical="center" wrapText="1"/>
      <protection/>
    </xf>
    <xf numFmtId="0" fontId="4" fillId="0" borderId="33" xfId="153" applyFont="1" applyFill="1" applyBorder="1" applyAlignment="1">
      <alignment vertical="center" wrapText="1"/>
      <protection/>
    </xf>
    <xf numFmtId="0" fontId="4" fillId="0" borderId="33" xfId="153" applyFont="1" applyFill="1" applyBorder="1" applyAlignment="1">
      <alignment vertical="center"/>
      <protection/>
    </xf>
    <xf numFmtId="0" fontId="76" fillId="51" borderId="33" xfId="153" applyFont="1" applyFill="1" applyBorder="1">
      <alignment/>
      <protection/>
    </xf>
    <xf numFmtId="170" fontId="69" fillId="0" borderId="33" xfId="153" applyNumberFormat="1" applyFont="1" applyFill="1" applyBorder="1" applyAlignment="1">
      <alignment horizontal="left" vertical="center"/>
      <protection/>
    </xf>
    <xf numFmtId="0" fontId="39" fillId="0" borderId="33" xfId="153" applyFont="1" applyFill="1" applyBorder="1" applyAlignment="1">
      <alignment horizontal="left" vertical="center"/>
      <protection/>
    </xf>
    <xf numFmtId="0" fontId="70" fillId="18" borderId="33" xfId="153" applyFont="1" applyFill="1" applyBorder="1" applyAlignment="1">
      <alignment horizontal="left" vertical="center"/>
      <protection/>
    </xf>
    <xf numFmtId="0" fontId="3" fillId="0" borderId="33" xfId="153" applyFont="1" applyFill="1" applyBorder="1" applyAlignment="1">
      <alignment horizontal="left" vertical="center" wrapText="1"/>
      <protection/>
    </xf>
    <xf numFmtId="0" fontId="4" fillId="0" borderId="33" xfId="153" applyFont="1" applyFill="1" applyBorder="1" applyAlignment="1">
      <alignment horizontal="left" vertical="center"/>
      <protection/>
    </xf>
    <xf numFmtId="0" fontId="3" fillId="0" borderId="33" xfId="153" applyFont="1" applyFill="1" applyBorder="1" applyAlignment="1">
      <alignment horizontal="left" vertical="center"/>
      <protection/>
    </xf>
    <xf numFmtId="0" fontId="6" fillId="0" borderId="33" xfId="153" applyFont="1" applyFill="1" applyBorder="1" applyAlignment="1">
      <alignment horizontal="left" vertical="center"/>
      <protection/>
    </xf>
    <xf numFmtId="0" fontId="13" fillId="18" borderId="33" xfId="153" applyFont="1" applyFill="1" applyBorder="1" applyAlignment="1">
      <alignment horizontal="left" vertical="center"/>
      <protection/>
    </xf>
    <xf numFmtId="0" fontId="70" fillId="22" borderId="33" xfId="153" applyFont="1" applyFill="1" applyBorder="1">
      <alignment/>
      <protection/>
    </xf>
    <xf numFmtId="0" fontId="8" fillId="0" borderId="0" xfId="136" applyFont="1" applyBorder="1">
      <alignment/>
      <protection/>
    </xf>
    <xf numFmtId="0" fontId="67" fillId="0" borderId="0" xfId="136" applyFont="1" applyBorder="1">
      <alignment/>
      <protection/>
    </xf>
    <xf numFmtId="1" fontId="82" fillId="48" borderId="0" xfId="136" applyNumberFormat="1" applyFont="1" applyFill="1" applyAlignment="1">
      <alignment vertical="top"/>
      <protection/>
    </xf>
    <xf numFmtId="0" fontId="83" fillId="48" borderId="0" xfId="136" applyFont="1" applyFill="1" applyAlignment="1">
      <alignment horizontal="right"/>
      <protection/>
    </xf>
    <xf numFmtId="0" fontId="48" fillId="48" borderId="0" xfId="136" applyFont="1" applyFill="1" applyBorder="1" applyAlignment="1">
      <alignment horizontal="center"/>
      <protection/>
    </xf>
    <xf numFmtId="3" fontId="48" fillId="48" borderId="0" xfId="136" applyNumberFormat="1" applyFont="1" applyFill="1" applyBorder="1">
      <alignment/>
      <protection/>
    </xf>
    <xf numFmtId="3" fontId="61" fillId="48" borderId="0" xfId="136" applyNumberFormat="1" applyFont="1" applyFill="1" applyAlignment="1">
      <alignment horizontal="right"/>
      <protection/>
    </xf>
    <xf numFmtId="0" fontId="9" fillId="0" borderId="0" xfId="136" applyFont="1" applyBorder="1">
      <alignment/>
      <protection/>
    </xf>
    <xf numFmtId="0" fontId="9" fillId="0" borderId="0" xfId="136" applyFont="1" applyBorder="1" applyAlignment="1">
      <alignment vertical="center"/>
      <protection/>
    </xf>
    <xf numFmtId="0" fontId="102" fillId="0" borderId="0" xfId="136" applyFont="1" applyBorder="1">
      <alignment/>
      <protection/>
    </xf>
    <xf numFmtId="0" fontId="9" fillId="0" borderId="0" xfId="136" applyFont="1" applyBorder="1" applyAlignment="1">
      <alignment/>
      <protection/>
    </xf>
    <xf numFmtId="0" fontId="8" fillId="0" borderId="0" xfId="136" applyFont="1" applyBorder="1" applyAlignment="1">
      <alignment/>
      <protection/>
    </xf>
    <xf numFmtId="1" fontId="56" fillId="0" borderId="31" xfId="136" applyNumberFormat="1" applyFont="1" applyBorder="1" applyAlignment="1">
      <alignment horizontal="right"/>
      <protection/>
    </xf>
    <xf numFmtId="0" fontId="102" fillId="0" borderId="0" xfId="136" applyFont="1" applyBorder="1" applyAlignment="1">
      <alignment/>
      <protection/>
    </xf>
    <xf numFmtId="3" fontId="57" fillId="54" borderId="19" xfId="136" applyNumberFormat="1" applyFont="1" applyFill="1" applyBorder="1" applyAlignment="1">
      <alignment vertical="center" wrapText="1"/>
      <protection/>
    </xf>
    <xf numFmtId="3" fontId="57" fillId="0" borderId="19" xfId="136" applyNumberFormat="1" applyFont="1" applyFill="1" applyBorder="1" applyAlignment="1">
      <alignment horizontal="left" vertical="top" wrapText="1"/>
      <protection/>
    </xf>
    <xf numFmtId="0" fontId="57" fillId="0" borderId="31" xfId="136" applyFont="1" applyFill="1" applyBorder="1" applyAlignment="1">
      <alignment vertical="center" wrapText="1"/>
      <protection/>
    </xf>
    <xf numFmtId="0" fontId="8" fillId="0" borderId="0" xfId="136" applyFont="1" applyBorder="1" applyAlignment="1">
      <alignment vertical="center"/>
      <protection/>
    </xf>
    <xf numFmtId="3" fontId="58" fillId="54" borderId="19" xfId="136" applyNumberFormat="1" applyFont="1" applyFill="1" applyBorder="1">
      <alignment/>
      <protection/>
    </xf>
    <xf numFmtId="0" fontId="89" fillId="0" borderId="0" xfId="136" applyFont="1" applyBorder="1">
      <alignment/>
      <protection/>
    </xf>
    <xf numFmtId="0" fontId="56" fillId="0" borderId="0" xfId="136" applyFont="1" applyBorder="1">
      <alignment/>
      <protection/>
    </xf>
    <xf numFmtId="3" fontId="56" fillId="54" borderId="19" xfId="136" applyNumberFormat="1" applyFont="1" applyFill="1" applyBorder="1">
      <alignment/>
      <protection/>
    </xf>
    <xf numFmtId="3" fontId="58" fillId="0" borderId="48" xfId="148" applyNumberFormat="1" applyFont="1" applyFill="1" applyBorder="1" applyAlignment="1">
      <alignment horizontal="left" vertical="center" wrapText="1"/>
      <protection/>
    </xf>
    <xf numFmtId="1" fontId="60" fillId="0" borderId="31" xfId="136" applyNumberFormat="1" applyFont="1" applyBorder="1" applyAlignment="1">
      <alignment horizontal="right" vertical="center"/>
      <protection/>
    </xf>
    <xf numFmtId="0" fontId="8" fillId="0" borderId="0" xfId="136" applyFont="1" applyFill="1" applyBorder="1" applyAlignment="1">
      <alignment horizontal="center"/>
      <protection/>
    </xf>
    <xf numFmtId="0" fontId="58" fillId="0" borderId="19" xfId="136" applyFont="1" applyFill="1" applyBorder="1" applyAlignment="1">
      <alignment horizontal="center" wrapText="1"/>
      <protection/>
    </xf>
    <xf numFmtId="0" fontId="56" fillId="0" borderId="19" xfId="136" applyFont="1" applyFill="1" applyBorder="1" applyAlignment="1">
      <alignment horizontal="left"/>
      <protection/>
    </xf>
    <xf numFmtId="3" fontId="56" fillId="0" borderId="19" xfId="136" applyNumberFormat="1" applyFont="1" applyFill="1" applyBorder="1" applyAlignment="1">
      <alignment horizontal="right"/>
      <protection/>
    </xf>
    <xf numFmtId="0" fontId="199" fillId="0" borderId="0" xfId="136" applyFont="1" applyFill="1" applyBorder="1" applyAlignment="1">
      <alignment horizontal="center"/>
      <protection/>
    </xf>
    <xf numFmtId="3" fontId="56" fillId="54" borderId="19" xfId="136" applyNumberFormat="1" applyFont="1" applyFill="1" applyBorder="1" applyAlignment="1">
      <alignment horizontal="right"/>
      <protection/>
    </xf>
    <xf numFmtId="3" fontId="56" fillId="54" borderId="19" xfId="136" applyNumberFormat="1" applyFont="1" applyFill="1" applyBorder="1" applyAlignment="1">
      <alignment/>
      <protection/>
    </xf>
    <xf numFmtId="3" fontId="56" fillId="0" borderId="19" xfId="136" applyNumberFormat="1" applyFont="1" applyFill="1" applyBorder="1" applyAlignment="1">
      <alignment horizontal="center" vertical="center" wrapText="1"/>
      <protection/>
    </xf>
    <xf numFmtId="0" fontId="56" fillId="0" borderId="19" xfId="136" applyFont="1" applyFill="1" applyBorder="1" applyAlignment="1">
      <alignment horizontal="left" vertical="top" wrapText="1"/>
      <protection/>
    </xf>
    <xf numFmtId="0" fontId="56" fillId="0" borderId="19" xfId="136" applyFont="1" applyFill="1" applyBorder="1" applyAlignment="1">
      <alignment vertical="center" wrapText="1"/>
      <protection/>
    </xf>
    <xf numFmtId="0" fontId="56" fillId="0" borderId="19" xfId="136" applyFont="1" applyFill="1" applyBorder="1" applyAlignment="1">
      <alignment wrapText="1"/>
      <protection/>
    </xf>
    <xf numFmtId="0" fontId="56" fillId="0" borderId="35" xfId="136" applyFont="1" applyFill="1" applyBorder="1" applyAlignment="1">
      <alignment vertical="center" wrapText="1"/>
      <protection/>
    </xf>
    <xf numFmtId="3" fontId="56" fillId="54" borderId="35" xfId="136" applyNumberFormat="1" applyFont="1" applyFill="1" applyBorder="1" applyAlignment="1">
      <alignment/>
      <protection/>
    </xf>
    <xf numFmtId="3" fontId="56" fillId="54" borderId="19" xfId="136" applyNumberFormat="1" applyFont="1" applyFill="1" applyBorder="1" applyAlignment="1">
      <alignment vertical="center"/>
      <protection/>
    </xf>
    <xf numFmtId="0" fontId="89" fillId="0" borderId="0" xfId="136" applyFont="1" applyBorder="1" applyAlignment="1" quotePrefix="1">
      <alignment horizontal="right" vertical="top"/>
      <protection/>
    </xf>
    <xf numFmtId="0" fontId="89" fillId="0" borderId="0" xfId="136" applyFont="1" applyBorder="1" applyAlignment="1">
      <alignment horizontal="right" vertical="top"/>
      <protection/>
    </xf>
    <xf numFmtId="1" fontId="61" fillId="0" borderId="0" xfId="136" applyNumberFormat="1" applyFont="1" applyBorder="1">
      <alignment/>
      <protection/>
    </xf>
    <xf numFmtId="0" fontId="89" fillId="0" borderId="0" xfId="136" applyFont="1" applyBorder="1" applyAlignment="1">
      <alignment horizontal="right"/>
      <protection/>
    </xf>
    <xf numFmtId="1" fontId="61" fillId="0" borderId="0" xfId="136" applyNumberFormat="1" applyFont="1" applyFill="1" applyBorder="1">
      <alignment/>
      <protection/>
    </xf>
    <xf numFmtId="0" fontId="61" fillId="0" borderId="0" xfId="136" applyFont="1" applyBorder="1" applyAlignment="1">
      <alignment horizontal="center"/>
      <protection/>
    </xf>
    <xf numFmtId="3" fontId="61" fillId="0" borderId="0" xfId="136" applyNumberFormat="1" applyFont="1" applyBorder="1">
      <alignment/>
      <protection/>
    </xf>
    <xf numFmtId="0" fontId="200" fillId="0" borderId="0" xfId="0" applyFont="1" applyAlignment="1">
      <alignment/>
    </xf>
    <xf numFmtId="0" fontId="5" fillId="0" borderId="19" xfId="135" applyFont="1" applyBorder="1" applyAlignment="1">
      <alignment horizontal="center" wrapText="1"/>
      <protection/>
    </xf>
    <xf numFmtId="0" fontId="196" fillId="0" borderId="19" xfId="0" applyFont="1" applyBorder="1" applyAlignment="1">
      <alignment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152" applyFont="1" applyFill="1" applyBorder="1" applyAlignment="1">
      <alignment horizontal="left" wrapText="1"/>
      <protection/>
    </xf>
    <xf numFmtId="0" fontId="3" fillId="0" borderId="19" xfId="152" applyFont="1" applyFill="1" applyBorder="1" applyAlignment="1">
      <alignment horizontal="left" wrapText="1"/>
      <protection/>
    </xf>
    <xf numFmtId="0" fontId="3" fillId="0" borderId="19" xfId="138" applyFont="1" applyBorder="1">
      <alignment/>
      <protection/>
    </xf>
    <xf numFmtId="3" fontId="3" fillId="0" borderId="19" xfId="0" applyNumberFormat="1" applyFont="1" applyFill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3" fontId="188" fillId="0" borderId="19" xfId="0" applyNumberFormat="1" applyFont="1" applyFill="1" applyBorder="1" applyAlignment="1">
      <alignment/>
    </xf>
    <xf numFmtId="3" fontId="186" fillId="0" borderId="19" xfId="138" applyNumberFormat="1" applyFont="1" applyBorder="1">
      <alignment/>
      <protection/>
    </xf>
    <xf numFmtId="0" fontId="7" fillId="0" borderId="19" xfId="138" applyFont="1" applyBorder="1">
      <alignment/>
      <protection/>
    </xf>
    <xf numFmtId="3" fontId="7" fillId="0" borderId="19" xfId="138" applyNumberFormat="1" applyFont="1" applyBorder="1">
      <alignment/>
      <protection/>
    </xf>
    <xf numFmtId="3" fontId="39" fillId="0" borderId="19" xfId="138" applyNumberFormat="1" applyFont="1" applyBorder="1">
      <alignment/>
      <protection/>
    </xf>
    <xf numFmtId="3" fontId="4" fillId="0" borderId="19" xfId="0" applyNumberFormat="1" applyFont="1" applyBorder="1" applyAlignment="1">
      <alignment horizontal="right"/>
    </xf>
    <xf numFmtId="3" fontId="13" fillId="0" borderId="19" xfId="138" applyNumberFormat="1" applyFont="1" applyBorder="1">
      <alignment/>
      <protection/>
    </xf>
    <xf numFmtId="0" fontId="0" fillId="0" borderId="0" xfId="0" applyAlignment="1">
      <alignment wrapText="1"/>
    </xf>
    <xf numFmtId="46" fontId="58" fillId="50" borderId="0" xfId="148" applyNumberFormat="1" applyFont="1" applyFill="1" quotePrefix="1">
      <alignment vertical="center"/>
      <protection/>
    </xf>
    <xf numFmtId="3" fontId="58" fillId="50" borderId="0" xfId="148" applyNumberFormat="1" applyFont="1" applyFill="1">
      <alignment vertical="center"/>
      <protection/>
    </xf>
    <xf numFmtId="46" fontId="58" fillId="50" borderId="0" xfId="148" applyNumberFormat="1" applyFont="1" applyFill="1" applyAlignment="1" quotePrefix="1">
      <alignment horizontal="center" vertical="center"/>
      <protection/>
    </xf>
    <xf numFmtId="46" fontId="58" fillId="50" borderId="0" xfId="148" applyNumberFormat="1" applyFont="1" applyFill="1" applyAlignment="1">
      <alignment horizontal="left" vertical="center"/>
      <protection/>
    </xf>
    <xf numFmtId="3" fontId="58" fillId="0" borderId="0" xfId="148" applyNumberFormat="1" applyFont="1" applyAlignment="1" quotePrefix="1">
      <alignment horizontal="left" vertical="center"/>
      <protection/>
    </xf>
    <xf numFmtId="3" fontId="105" fillId="0" borderId="0" xfId="148" applyNumberFormat="1" applyFont="1" applyBorder="1">
      <alignment vertical="center"/>
      <protection/>
    </xf>
    <xf numFmtId="3" fontId="105" fillId="0" borderId="0" xfId="148" applyNumberFormat="1" applyFont="1" applyFill="1" applyBorder="1">
      <alignment vertical="center"/>
      <protection/>
    </xf>
    <xf numFmtId="3" fontId="58" fillId="0" borderId="0" xfId="148" applyNumberFormat="1" applyFont="1" applyFill="1">
      <alignment vertical="center"/>
      <protection/>
    </xf>
    <xf numFmtId="3" fontId="58" fillId="0" borderId="0" xfId="148" applyNumberFormat="1" applyFont="1">
      <alignment vertical="center"/>
      <protection/>
    </xf>
    <xf numFmtId="3" fontId="201" fillId="0" borderId="0" xfId="148" applyNumberFormat="1" applyFont="1">
      <alignment vertical="center"/>
      <protection/>
    </xf>
    <xf numFmtId="3" fontId="201" fillId="0" borderId="0" xfId="148" applyNumberFormat="1" applyFont="1" applyFill="1" applyBorder="1" applyAlignment="1">
      <alignment horizontal="centerContinuous" vertical="center"/>
      <protection/>
    </xf>
    <xf numFmtId="3" fontId="58" fillId="0" borderId="0" xfId="148" applyNumberFormat="1" applyFont="1" applyFill="1" applyBorder="1">
      <alignment vertical="center"/>
      <protection/>
    </xf>
    <xf numFmtId="3" fontId="202" fillId="0" borderId="0" xfId="148" applyNumberFormat="1" applyFont="1" applyFill="1" applyBorder="1">
      <alignment vertical="center"/>
      <protection/>
    </xf>
    <xf numFmtId="3" fontId="201" fillId="0" borderId="0" xfId="148" applyNumberFormat="1" applyFont="1" applyFill="1" applyBorder="1">
      <alignment vertical="center"/>
      <protection/>
    </xf>
    <xf numFmtId="3" fontId="58" fillId="0" borderId="0" xfId="148" applyNumberFormat="1" applyFont="1" applyFill="1" applyBorder="1" applyAlignment="1">
      <alignment horizontal="center" vertical="center"/>
      <protection/>
    </xf>
    <xf numFmtId="3" fontId="58" fillId="0" borderId="0" xfId="148" applyNumberFormat="1" applyFont="1" applyFill="1" applyBorder="1" applyAlignment="1">
      <alignment horizontal="left" vertical="center"/>
      <protection/>
    </xf>
    <xf numFmtId="3" fontId="58" fillId="0" borderId="51" xfId="148" applyNumberFormat="1" applyFont="1" applyFill="1" applyBorder="1" applyAlignment="1">
      <alignment horizontal="center" vertical="center"/>
      <protection/>
    </xf>
    <xf numFmtId="3" fontId="203" fillId="0" borderId="0" xfId="148" applyNumberFormat="1" applyFont="1" applyFill="1">
      <alignment vertical="center"/>
      <protection/>
    </xf>
    <xf numFmtId="3" fontId="58" fillId="0" borderId="37" xfId="148" applyNumberFormat="1" applyFont="1" applyFill="1" applyBorder="1">
      <alignment vertical="center"/>
      <protection/>
    </xf>
    <xf numFmtId="3" fontId="58" fillId="0" borderId="51" xfId="148" applyNumberFormat="1" applyFont="1" applyFill="1" applyBorder="1">
      <alignment vertical="center"/>
      <protection/>
    </xf>
    <xf numFmtId="3" fontId="58" fillId="0" borderId="37" xfId="148" applyNumberFormat="1" applyFont="1" applyFill="1" applyBorder="1" applyAlignment="1">
      <alignment horizontal="center" vertical="center"/>
      <protection/>
    </xf>
    <xf numFmtId="3" fontId="58" fillId="0" borderId="52" xfId="148" applyNumberFormat="1" applyFont="1" applyFill="1" applyBorder="1">
      <alignment vertical="center"/>
      <protection/>
    </xf>
    <xf numFmtId="3" fontId="58" fillId="0" borderId="0" xfId="148" applyNumberFormat="1" applyFont="1" applyFill="1" applyBorder="1" applyAlignment="1" quotePrefix="1">
      <alignment vertical="center"/>
      <protection/>
    </xf>
    <xf numFmtId="3" fontId="58" fillId="55" borderId="0" xfId="148" applyNumberFormat="1" applyFont="1" applyFill="1" applyBorder="1" applyAlignment="1" quotePrefix="1">
      <alignment vertical="center"/>
      <protection/>
    </xf>
    <xf numFmtId="3" fontId="58" fillId="0" borderId="0" xfId="148" applyNumberFormat="1" applyFont="1" applyFill="1" applyBorder="1" applyAlignment="1">
      <alignment horizontal="centerContinuous" vertical="center"/>
      <protection/>
    </xf>
    <xf numFmtId="3" fontId="58" fillId="0" borderId="0" xfId="148" applyNumberFormat="1" applyFont="1" applyFill="1" applyBorder="1" applyAlignment="1" quotePrefix="1">
      <alignment horizontal="center" vertical="center"/>
      <protection/>
    </xf>
    <xf numFmtId="3" fontId="58" fillId="55" borderId="0" xfId="148" applyNumberFormat="1" applyFont="1" applyFill="1" applyBorder="1" applyAlignment="1" quotePrefix="1">
      <alignment horizontal="center" vertical="center"/>
      <protection/>
    </xf>
    <xf numFmtId="3" fontId="58" fillId="50" borderId="0" xfId="148" applyNumberFormat="1" applyFont="1" applyFill="1" applyBorder="1" applyAlignment="1">
      <alignment horizontal="center" vertical="center"/>
      <protection/>
    </xf>
    <xf numFmtId="3" fontId="202" fillId="0" borderId="0" xfId="148" applyNumberFormat="1" applyFont="1" applyFill="1" applyBorder="1" applyAlignment="1">
      <alignment horizontal="center" vertical="center"/>
      <protection/>
    </xf>
    <xf numFmtId="3" fontId="201" fillId="0" borderId="0" xfId="148" applyNumberFormat="1" applyFont="1" applyFill="1" applyBorder="1" applyAlignment="1">
      <alignment horizontal="center" vertical="center"/>
      <protection/>
    </xf>
    <xf numFmtId="3" fontId="58" fillId="0" borderId="0" xfId="151" applyNumberFormat="1" applyFont="1" applyFill="1" applyBorder="1">
      <alignment vertical="center"/>
      <protection/>
    </xf>
    <xf numFmtId="3" fontId="204" fillId="0" borderId="0" xfId="148" applyNumberFormat="1" applyFont="1" applyFill="1" applyBorder="1">
      <alignment vertical="center"/>
      <protection/>
    </xf>
    <xf numFmtId="0" fontId="58" fillId="0" borderId="0" xfId="136" applyFont="1" applyFill="1" applyBorder="1">
      <alignment/>
      <protection/>
    </xf>
    <xf numFmtId="3" fontId="58" fillId="0" borderId="47" xfId="148" applyNumberFormat="1" applyFont="1" applyFill="1" applyBorder="1">
      <alignment vertical="center"/>
      <protection/>
    </xf>
    <xf numFmtId="3" fontId="205" fillId="0" borderId="53" xfId="148" applyNumberFormat="1" applyFont="1" applyFill="1" applyBorder="1" applyAlignment="1">
      <alignment horizontal="centerContinuous" vertical="center"/>
      <protection/>
    </xf>
    <xf numFmtId="3" fontId="105" fillId="56" borderId="0" xfId="148" applyNumberFormat="1" applyFont="1" applyFill="1" applyBorder="1">
      <alignment vertical="center"/>
      <protection/>
    </xf>
    <xf numFmtId="0" fontId="105" fillId="56" borderId="0" xfId="136" applyFont="1" applyFill="1" applyBorder="1" applyAlignment="1">
      <alignment horizontal="center"/>
      <protection/>
    </xf>
    <xf numFmtId="0" fontId="206" fillId="56" borderId="0" xfId="136" applyFont="1" applyFill="1" applyBorder="1" applyAlignment="1">
      <alignment horizontal="center"/>
      <protection/>
    </xf>
    <xf numFmtId="0" fontId="58" fillId="56" borderId="0" xfId="136" applyFont="1" applyFill="1" applyBorder="1" applyAlignment="1">
      <alignment horizontal="center"/>
      <protection/>
    </xf>
    <xf numFmtId="0" fontId="207" fillId="56" borderId="0" xfId="136" applyFont="1" applyFill="1" applyBorder="1" applyAlignment="1">
      <alignment horizontal="center"/>
      <protection/>
    </xf>
    <xf numFmtId="0" fontId="106" fillId="56" borderId="0" xfId="136" applyFont="1" applyFill="1" applyBorder="1" applyAlignment="1">
      <alignment horizontal="center"/>
      <protection/>
    </xf>
    <xf numFmtId="0" fontId="208" fillId="56" borderId="0" xfId="136" applyFont="1" applyFill="1" applyBorder="1" applyAlignment="1">
      <alignment horizontal="center"/>
      <protection/>
    </xf>
    <xf numFmtId="0" fontId="209" fillId="56" borderId="0" xfId="136" applyFont="1" applyFill="1" applyBorder="1" applyAlignment="1">
      <alignment horizontal="center"/>
      <protection/>
    </xf>
    <xf numFmtId="3" fontId="105" fillId="56" borderId="0" xfId="148" applyNumberFormat="1" applyFont="1" applyFill="1" applyBorder="1" applyAlignment="1" quotePrefix="1">
      <alignment vertical="center"/>
      <protection/>
    </xf>
    <xf numFmtId="3" fontId="58" fillId="56" borderId="0" xfId="148" applyNumberFormat="1" applyFont="1" applyFill="1" applyBorder="1" applyAlignment="1" quotePrefix="1">
      <alignment vertical="center"/>
      <protection/>
    </xf>
    <xf numFmtId="3" fontId="58" fillId="56" borderId="0" xfId="148" applyNumberFormat="1" applyFont="1" applyFill="1" applyBorder="1" applyAlignment="1">
      <alignment horizontal="center" vertical="center"/>
      <protection/>
    </xf>
    <xf numFmtId="3" fontId="207" fillId="56" borderId="0" xfId="148" applyNumberFormat="1" applyFont="1" applyFill="1" applyBorder="1" applyAlignment="1" quotePrefix="1">
      <alignment vertical="center"/>
      <protection/>
    </xf>
    <xf numFmtId="3" fontId="210" fillId="56" borderId="0" xfId="148" applyNumberFormat="1" applyFont="1" applyFill="1" applyBorder="1" applyAlignment="1" quotePrefix="1">
      <alignment vertical="center"/>
      <protection/>
    </xf>
    <xf numFmtId="3" fontId="211" fillId="56" borderId="0" xfId="148" applyNumberFormat="1" applyFont="1" applyFill="1" applyBorder="1" applyAlignment="1" quotePrefix="1">
      <alignment vertical="center"/>
      <protection/>
    </xf>
    <xf numFmtId="0" fontId="212" fillId="50" borderId="47" xfId="136" applyFont="1" applyFill="1" applyBorder="1" applyAlignment="1">
      <alignment vertical="center"/>
      <protection/>
    </xf>
    <xf numFmtId="3" fontId="213" fillId="55" borderId="0" xfId="148" applyNumberFormat="1" applyFont="1" applyFill="1" applyBorder="1" applyAlignment="1">
      <alignment horizontal="left" vertical="center"/>
      <protection/>
    </xf>
    <xf numFmtId="3" fontId="207" fillId="55" borderId="0" xfId="148" applyNumberFormat="1" applyFont="1" applyFill="1" applyBorder="1" applyAlignment="1">
      <alignment horizontal="center" vertical="center"/>
      <protection/>
    </xf>
    <xf numFmtId="3" fontId="211" fillId="55" borderId="0" xfId="148" applyNumberFormat="1" applyFont="1" applyFill="1" applyBorder="1" applyAlignment="1">
      <alignment horizontal="center" vertical="center"/>
      <protection/>
    </xf>
    <xf numFmtId="3" fontId="211" fillId="55" borderId="0" xfId="148" applyNumberFormat="1" applyFont="1" applyFill="1" applyBorder="1" applyAlignment="1" quotePrefix="1">
      <alignment horizontal="center" vertical="center"/>
      <protection/>
    </xf>
    <xf numFmtId="3" fontId="207" fillId="55" borderId="0" xfId="148" applyNumberFormat="1" applyFont="1" applyFill="1" applyBorder="1" applyAlignment="1" quotePrefix="1">
      <alignment horizontal="center" vertical="center"/>
      <protection/>
    </xf>
    <xf numFmtId="3" fontId="202" fillId="55" borderId="0" xfId="148" applyNumberFormat="1" applyFont="1" applyFill="1">
      <alignment vertical="center"/>
      <protection/>
    </xf>
    <xf numFmtId="3" fontId="214" fillId="0" borderId="0" xfId="148" applyNumberFormat="1" applyFont="1" applyFill="1" applyBorder="1">
      <alignment vertical="center"/>
      <protection/>
    </xf>
    <xf numFmtId="3" fontId="58" fillId="57" borderId="0" xfId="148" applyNumberFormat="1" applyFont="1" applyFill="1" applyBorder="1" applyAlignment="1" quotePrefix="1">
      <alignment horizontal="center" vertical="center"/>
      <protection/>
    </xf>
    <xf numFmtId="3" fontId="58" fillId="57" borderId="0" xfId="148" applyNumberFormat="1" applyFont="1" applyFill="1" applyBorder="1" applyAlignment="1">
      <alignment horizontal="center" vertical="center"/>
      <protection/>
    </xf>
    <xf numFmtId="3" fontId="202" fillId="57" borderId="0" xfId="148" applyNumberFormat="1" applyFont="1" applyFill="1" applyBorder="1" applyAlignment="1">
      <alignment horizontal="center" vertical="center"/>
      <protection/>
    </xf>
    <xf numFmtId="3" fontId="214" fillId="57" borderId="0" xfId="148" applyNumberFormat="1" applyFont="1" applyFill="1" applyBorder="1" applyAlignment="1">
      <alignment horizontal="center" vertical="center"/>
      <protection/>
    </xf>
    <xf numFmtId="3" fontId="105" fillId="57" borderId="0" xfId="148" applyNumberFormat="1" applyFont="1" applyFill="1" applyBorder="1" applyAlignment="1">
      <alignment horizontal="center" vertical="center"/>
      <protection/>
    </xf>
    <xf numFmtId="3" fontId="215" fillId="57" borderId="0" xfId="148" applyNumberFormat="1" applyFont="1" applyFill="1" applyBorder="1" applyAlignment="1">
      <alignment horizontal="center" vertical="center"/>
      <protection/>
    </xf>
    <xf numFmtId="0" fontId="214" fillId="50" borderId="33" xfId="136" applyFont="1" applyFill="1" applyBorder="1" applyAlignment="1">
      <alignment vertical="center"/>
      <protection/>
    </xf>
    <xf numFmtId="0" fontId="206" fillId="55" borderId="0" xfId="136" applyFont="1" applyFill="1" applyBorder="1" applyAlignment="1">
      <alignment vertical="center"/>
      <protection/>
    </xf>
    <xf numFmtId="3" fontId="207" fillId="10" borderId="0" xfId="148" applyNumberFormat="1" applyFont="1" applyFill="1" applyBorder="1" applyAlignment="1" quotePrefix="1">
      <alignment horizontal="center" vertical="center"/>
      <protection/>
    </xf>
    <xf numFmtId="3" fontId="201" fillId="10" borderId="0" xfId="148" applyNumberFormat="1" applyFont="1" applyFill="1" applyBorder="1" applyAlignment="1" quotePrefix="1">
      <alignment horizontal="center" vertical="center"/>
      <protection/>
    </xf>
    <xf numFmtId="3" fontId="214" fillId="10" borderId="0" xfId="148" applyNumberFormat="1" applyFont="1" applyFill="1" applyBorder="1" applyAlignment="1">
      <alignment horizontal="center" vertical="center"/>
      <protection/>
    </xf>
    <xf numFmtId="3" fontId="105" fillId="10" borderId="0" xfId="148" applyNumberFormat="1" applyFont="1" applyFill="1" applyBorder="1" applyAlignment="1">
      <alignment horizontal="center" vertical="center"/>
      <protection/>
    </xf>
    <xf numFmtId="3" fontId="216" fillId="58" borderId="0" xfId="148" applyNumberFormat="1" applyFont="1" applyFill="1" applyBorder="1" applyAlignment="1">
      <alignment horizontal="center" vertical="center"/>
      <protection/>
    </xf>
    <xf numFmtId="3" fontId="58" fillId="56" borderId="0" xfId="148" applyNumberFormat="1" applyFont="1" applyFill="1" applyBorder="1" applyAlignment="1" quotePrefix="1">
      <alignment horizontal="center" vertical="center"/>
      <protection/>
    </xf>
    <xf numFmtId="3" fontId="105" fillId="0" borderId="0" xfId="148" applyNumberFormat="1" applyFont="1" applyFill="1">
      <alignment vertical="center"/>
      <protection/>
    </xf>
    <xf numFmtId="3" fontId="58" fillId="0" borderId="53" xfId="148" applyNumberFormat="1" applyFont="1" applyFill="1" applyBorder="1">
      <alignment vertical="center"/>
      <protection/>
    </xf>
    <xf numFmtId="0" fontId="107" fillId="59" borderId="19" xfId="150" applyFont="1" applyFill="1" applyBorder="1" applyAlignment="1">
      <alignment horizontal="center" vertical="center"/>
      <protection/>
    </xf>
    <xf numFmtId="0" fontId="206" fillId="59" borderId="19" xfId="150" applyFont="1" applyFill="1" applyBorder="1" applyAlignment="1">
      <alignment horizontal="center" vertical="center"/>
      <protection/>
    </xf>
    <xf numFmtId="0" fontId="58" fillId="54" borderId="31" xfId="150" applyFont="1" applyFill="1" applyBorder="1" applyAlignment="1">
      <alignment horizontal="center" vertical="center"/>
      <protection/>
    </xf>
    <xf numFmtId="0" fontId="217" fillId="54" borderId="31" xfId="150" applyFont="1" applyFill="1" applyBorder="1" applyAlignment="1">
      <alignment horizontal="center" vertical="center"/>
      <protection/>
    </xf>
    <xf numFmtId="0" fontId="57" fillId="0" borderId="19" xfId="150" applyFont="1" applyFill="1" applyBorder="1" applyAlignment="1">
      <alignment horizontal="center" vertical="center"/>
      <protection/>
    </xf>
    <xf numFmtId="0" fontId="207" fillId="0" borderId="19" xfId="150" applyFont="1" applyFill="1" applyBorder="1" applyAlignment="1">
      <alignment horizontal="center" vertical="center"/>
      <protection/>
    </xf>
    <xf numFmtId="0" fontId="57" fillId="60" borderId="19" xfId="150" applyFont="1" applyFill="1" applyBorder="1" applyAlignment="1">
      <alignment horizontal="center" vertical="center"/>
      <protection/>
    </xf>
    <xf numFmtId="0" fontId="207" fillId="60" borderId="19" xfId="150" applyFont="1" applyFill="1" applyBorder="1" applyAlignment="1">
      <alignment horizontal="center" vertical="center"/>
      <protection/>
    </xf>
    <xf numFmtId="0" fontId="210" fillId="0" borderId="19" xfId="150" applyFont="1" applyFill="1" applyBorder="1" applyAlignment="1">
      <alignment horizontal="center" vertical="center"/>
      <protection/>
    </xf>
    <xf numFmtId="0" fontId="218" fillId="0" borderId="19" xfId="150" applyFont="1" applyFill="1" applyBorder="1" applyAlignment="1">
      <alignment horizontal="center" vertical="center"/>
      <protection/>
    </xf>
    <xf numFmtId="0" fontId="58" fillId="0" borderId="19" xfId="150" applyFont="1" applyFill="1" applyBorder="1" applyAlignment="1">
      <alignment horizontal="center" vertical="center"/>
      <protection/>
    </xf>
    <xf numFmtId="0" fontId="211" fillId="0" borderId="19" xfId="150" applyFont="1" applyFill="1" applyBorder="1" applyAlignment="1">
      <alignment horizontal="center" vertical="center"/>
      <protection/>
    </xf>
    <xf numFmtId="0" fontId="107" fillId="59" borderId="33" xfId="150" applyFont="1" applyFill="1" applyBorder="1" applyAlignment="1">
      <alignment horizontal="center" vertical="center"/>
      <protection/>
    </xf>
    <xf numFmtId="0" fontId="105" fillId="0" borderId="19" xfId="136" applyFont="1" applyFill="1" applyBorder="1" applyAlignment="1">
      <alignment horizontal="center"/>
      <protection/>
    </xf>
    <xf numFmtId="0" fontId="105" fillId="0" borderId="20" xfId="136" applyFont="1" applyFill="1" applyBorder="1" applyAlignment="1">
      <alignment horizontal="center"/>
      <protection/>
    </xf>
    <xf numFmtId="3" fontId="212" fillId="50" borderId="54" xfId="148" applyNumberFormat="1" applyFont="1" applyFill="1" applyBorder="1" applyAlignment="1">
      <alignment horizontal="center" vertical="center"/>
      <protection/>
    </xf>
    <xf numFmtId="3" fontId="219" fillId="0" borderId="19" xfId="148" applyNumberFormat="1" applyFont="1" applyFill="1" applyBorder="1" applyAlignment="1">
      <alignment horizontal="center" vertical="center"/>
      <protection/>
    </xf>
    <xf numFmtId="3" fontId="105" fillId="59" borderId="19" xfId="148" applyNumberFormat="1" applyFont="1" applyFill="1" applyBorder="1" applyAlignment="1">
      <alignment horizontal="center" vertical="center"/>
      <protection/>
    </xf>
    <xf numFmtId="3" fontId="58" fillId="0" borderId="19" xfId="148" applyNumberFormat="1" applyFont="1" applyFill="1" applyBorder="1" applyAlignment="1">
      <alignment horizontal="center" vertical="center"/>
      <protection/>
    </xf>
    <xf numFmtId="3" fontId="202" fillId="59" borderId="19" xfId="148" applyNumberFormat="1" applyFont="1" applyFill="1" applyBorder="1" applyAlignment="1">
      <alignment horizontal="center" vertical="center"/>
      <protection/>
    </xf>
    <xf numFmtId="0" fontId="214" fillId="50" borderId="19" xfId="136" applyFont="1" applyFill="1" applyBorder="1" applyAlignment="1">
      <alignment vertical="center"/>
      <protection/>
    </xf>
    <xf numFmtId="0" fontId="216" fillId="0" borderId="19" xfId="136" applyFont="1" applyFill="1" applyBorder="1" applyAlignment="1">
      <alignment vertical="center"/>
      <protection/>
    </xf>
    <xf numFmtId="0" fontId="220" fillId="0" borderId="19" xfId="136" applyFont="1" applyFill="1" applyBorder="1" applyAlignment="1">
      <alignment vertical="center"/>
      <protection/>
    </xf>
    <xf numFmtId="0" fontId="220" fillId="61" borderId="19" xfId="136" applyFont="1" applyFill="1" applyBorder="1" applyAlignment="1">
      <alignment vertical="center"/>
      <protection/>
    </xf>
    <xf numFmtId="3" fontId="202" fillId="59" borderId="0" xfId="148" applyNumberFormat="1" applyFont="1" applyFill="1" applyBorder="1" applyAlignment="1" quotePrefix="1">
      <alignment horizontal="center" vertical="center"/>
      <protection/>
    </xf>
    <xf numFmtId="3" fontId="58" fillId="0" borderId="19" xfId="148" applyNumberFormat="1" applyFont="1" applyFill="1" applyBorder="1" applyAlignment="1" quotePrefix="1">
      <alignment horizontal="center" vertical="center"/>
      <protection/>
    </xf>
    <xf numFmtId="3" fontId="221" fillId="0" borderId="0" xfId="148" applyNumberFormat="1" applyFont="1" applyFill="1" applyBorder="1" applyAlignment="1">
      <alignment horizontal="center" vertical="center"/>
      <protection/>
    </xf>
    <xf numFmtId="3" fontId="212" fillId="58" borderId="0" xfId="148" applyNumberFormat="1" applyFont="1" applyFill="1" applyBorder="1" applyAlignment="1">
      <alignment horizontal="center" vertical="center"/>
      <protection/>
    </xf>
    <xf numFmtId="0" fontId="222" fillId="62" borderId="0" xfId="136" applyFont="1" applyFill="1" applyAlignment="1">
      <alignment horizontal="right"/>
      <protection/>
    </xf>
    <xf numFmtId="0" fontId="223" fillId="62" borderId="0" xfId="136" applyFont="1" applyFill="1" applyAlignment="1">
      <alignment vertical="center"/>
      <protection/>
    </xf>
    <xf numFmtId="0" fontId="17" fillId="62" borderId="0" xfId="136" applyFill="1">
      <alignment/>
      <protection/>
    </xf>
    <xf numFmtId="0" fontId="223" fillId="62" borderId="0" xfId="136" applyFont="1" applyFill="1">
      <alignment/>
      <protection/>
    </xf>
    <xf numFmtId="3" fontId="224" fillId="0" borderId="0" xfId="148" applyNumberFormat="1" applyFont="1" applyFill="1">
      <alignment vertical="center"/>
      <protection/>
    </xf>
    <xf numFmtId="0" fontId="225" fillId="0" borderId="0" xfId="136" applyFont="1">
      <alignment/>
      <protection/>
    </xf>
    <xf numFmtId="3" fontId="58" fillId="0" borderId="0" xfId="148" applyNumberFormat="1" applyFont="1" applyFill="1" applyBorder="1" applyAlignment="1" quotePrefix="1">
      <alignment horizontal="centerContinuous" vertical="center"/>
      <protection/>
    </xf>
    <xf numFmtId="0" fontId="105" fillId="27" borderId="19" xfId="136" applyFont="1" applyFill="1" applyBorder="1" applyAlignment="1">
      <alignment vertical="center" wrapText="1"/>
      <protection/>
    </xf>
    <xf numFmtId="0" fontId="206" fillId="27" borderId="19" xfId="136" applyFont="1" applyFill="1" applyBorder="1" applyAlignment="1">
      <alignment vertical="center" wrapText="1"/>
      <protection/>
    </xf>
    <xf numFmtId="0" fontId="58" fillId="54" borderId="19" xfId="136" applyFont="1" applyFill="1" applyBorder="1" applyAlignment="1">
      <alignment horizontal="center" vertical="center" wrapText="1"/>
      <protection/>
    </xf>
    <xf numFmtId="0" fontId="217" fillId="54" borderId="19" xfId="136" applyFont="1" applyFill="1" applyBorder="1" applyAlignment="1">
      <alignment horizontal="center" vertical="center" wrapText="1"/>
      <protection/>
    </xf>
    <xf numFmtId="0" fontId="58" fillId="54" borderId="19" xfId="136" applyFont="1" applyFill="1" applyBorder="1" applyAlignment="1">
      <alignment vertical="center" wrapText="1"/>
      <protection/>
    </xf>
    <xf numFmtId="0" fontId="217" fillId="54" borderId="19" xfId="136" applyFont="1" applyFill="1" applyBorder="1" applyAlignment="1">
      <alignment vertical="center" wrapText="1"/>
      <protection/>
    </xf>
    <xf numFmtId="0" fontId="58" fillId="0" borderId="33" xfId="136" applyFont="1" applyFill="1" applyBorder="1" applyAlignment="1">
      <alignment vertical="center" wrapText="1"/>
      <protection/>
    </xf>
    <xf numFmtId="0" fontId="207" fillId="0" borderId="33" xfId="136" applyFont="1" applyFill="1" applyBorder="1" applyAlignment="1">
      <alignment vertical="center" wrapText="1"/>
      <protection/>
    </xf>
    <xf numFmtId="0" fontId="58" fillId="0" borderId="33" xfId="136" applyFont="1" applyFill="1" applyBorder="1" applyAlignment="1">
      <alignment horizontal="center" wrapText="1"/>
      <protection/>
    </xf>
    <xf numFmtId="0" fontId="202" fillId="27" borderId="33" xfId="136" applyFont="1" applyFill="1" applyBorder="1" applyAlignment="1">
      <alignment horizontal="center" wrapText="1"/>
      <protection/>
    </xf>
    <xf numFmtId="0" fontId="212" fillId="40" borderId="33" xfId="136" applyFont="1" applyFill="1" applyBorder="1" applyAlignment="1">
      <alignment horizontal="center" vertical="center" wrapText="1"/>
      <protection/>
    </xf>
    <xf numFmtId="0" fontId="210" fillId="0" borderId="33" xfId="136" applyFont="1" applyFill="1" applyBorder="1" applyAlignment="1">
      <alignment vertical="center" wrapText="1"/>
      <protection/>
    </xf>
    <xf numFmtId="0" fontId="58" fillId="0" borderId="33" xfId="136" applyFont="1" applyFill="1" applyBorder="1" applyAlignment="1">
      <alignment horizontal="center" vertical="top" wrapText="1"/>
      <protection/>
    </xf>
    <xf numFmtId="0" fontId="207" fillId="0" borderId="33" xfId="136" applyFont="1" applyFill="1" applyBorder="1" applyAlignment="1">
      <alignment horizontal="center" vertical="top" wrapText="1"/>
      <protection/>
    </xf>
    <xf numFmtId="0" fontId="211" fillId="0" borderId="33" xfId="136" applyFont="1" applyFill="1" applyBorder="1" applyAlignment="1">
      <alignment vertical="center" wrapText="1"/>
      <protection/>
    </xf>
    <xf numFmtId="0" fontId="207" fillId="0" borderId="19" xfId="136" applyFont="1" applyFill="1" applyBorder="1" applyAlignment="1">
      <alignment horizontal="center" vertical="center" wrapText="1"/>
      <protection/>
    </xf>
    <xf numFmtId="0" fontId="207" fillId="0" borderId="19" xfId="136" applyFont="1" applyFill="1" applyBorder="1" applyAlignment="1">
      <alignment horizontal="center" wrapText="1"/>
      <protection/>
    </xf>
    <xf numFmtId="0" fontId="202" fillId="27" borderId="33" xfId="136" applyFont="1" applyFill="1" applyBorder="1" applyAlignment="1">
      <alignment vertical="center" wrapText="1"/>
      <protection/>
    </xf>
    <xf numFmtId="0" fontId="105" fillId="0" borderId="19" xfId="136" applyFont="1" applyFill="1" applyBorder="1" applyAlignment="1">
      <alignment horizontal="center" vertical="center" wrapText="1"/>
      <protection/>
    </xf>
    <xf numFmtId="0" fontId="106" fillId="0" borderId="19" xfId="136" applyFont="1" applyFill="1" applyBorder="1" applyAlignment="1">
      <alignment vertical="center" wrapText="1"/>
      <protection/>
    </xf>
    <xf numFmtId="3" fontId="212" fillId="50" borderId="31" xfId="148" applyNumberFormat="1" applyFont="1" applyFill="1" applyBorder="1" applyAlignment="1">
      <alignment horizontal="left" vertical="center" wrapText="1"/>
      <protection/>
    </xf>
    <xf numFmtId="3" fontId="219" fillId="0" borderId="19" xfId="148" applyNumberFormat="1" applyFont="1" applyFill="1" applyBorder="1" applyAlignment="1">
      <alignment horizontal="center" vertical="center" wrapText="1"/>
      <protection/>
    </xf>
    <xf numFmtId="3" fontId="219" fillId="0" borderId="19" xfId="148" applyNumberFormat="1" applyFont="1" applyFill="1" applyBorder="1" applyAlignment="1">
      <alignment horizontal="center" wrapText="1"/>
      <protection/>
    </xf>
    <xf numFmtId="0" fontId="219" fillId="0" borderId="19" xfId="136" applyFont="1" applyFill="1" applyBorder="1" applyAlignment="1">
      <alignment horizontal="left" vertical="center" wrapText="1"/>
      <protection/>
    </xf>
    <xf numFmtId="0" fontId="58" fillId="0" borderId="19" xfId="136" applyFont="1" applyFill="1" applyBorder="1" applyAlignment="1">
      <alignment horizontal="center" vertical="top" wrapText="1"/>
      <protection/>
    </xf>
    <xf numFmtId="0" fontId="58" fillId="0" borderId="19" xfId="155" applyFont="1" applyFill="1" applyBorder="1" applyAlignment="1">
      <alignment horizontal="center" vertical="center" wrapText="1"/>
      <protection/>
    </xf>
    <xf numFmtId="3" fontId="58" fillId="0" borderId="19" xfId="148" applyNumberFormat="1" applyFont="1" applyFill="1" applyBorder="1" applyAlignment="1">
      <alignment horizontal="center" vertical="center" wrapText="1"/>
      <protection/>
    </xf>
    <xf numFmtId="3" fontId="219" fillId="0" borderId="33" xfId="148" applyNumberFormat="1" applyFont="1" applyFill="1" applyBorder="1" applyAlignment="1">
      <alignment horizontal="center" vertical="center" wrapText="1"/>
      <protection/>
    </xf>
    <xf numFmtId="3" fontId="202" fillId="27" borderId="19" xfId="148" applyNumberFormat="1" applyFont="1" applyFill="1" applyBorder="1" applyAlignment="1">
      <alignment horizontal="center" vertical="center" wrapText="1"/>
      <protection/>
    </xf>
    <xf numFmtId="0" fontId="58" fillId="56" borderId="19" xfId="136" applyFont="1" applyFill="1" applyBorder="1" applyAlignment="1">
      <alignment vertical="top" wrapText="1"/>
      <protection/>
    </xf>
    <xf numFmtId="0" fontId="58" fillId="56" borderId="19" xfId="136" applyFont="1" applyFill="1" applyBorder="1" applyAlignment="1">
      <alignment horizontal="center" vertical="center" wrapText="1"/>
      <protection/>
    </xf>
    <xf numFmtId="3" fontId="214" fillId="50" borderId="19" xfId="148" applyNumberFormat="1" applyFont="1" applyFill="1" applyBorder="1" applyAlignment="1">
      <alignment horizontal="left" vertical="center" wrapText="1"/>
      <protection/>
    </xf>
    <xf numFmtId="0" fontId="58" fillId="63" borderId="19" xfId="136" applyFont="1" applyFill="1" applyBorder="1" applyAlignment="1">
      <alignment horizontal="center" vertical="center" wrapText="1"/>
      <protection/>
    </xf>
    <xf numFmtId="0" fontId="58" fillId="63" borderId="19" xfId="136" applyFont="1" applyFill="1" applyBorder="1" applyAlignment="1">
      <alignment horizontal="center" vertical="top" wrapText="1"/>
      <protection/>
    </xf>
    <xf numFmtId="0" fontId="106" fillId="64" borderId="0" xfId="136" applyFont="1" applyFill="1" applyAlignment="1">
      <alignment vertical="center" wrapText="1"/>
      <protection/>
    </xf>
    <xf numFmtId="0" fontId="106" fillId="64" borderId="19" xfId="136" applyFont="1" applyFill="1" applyBorder="1" applyAlignment="1">
      <alignment vertical="center" wrapText="1"/>
      <protection/>
    </xf>
    <xf numFmtId="0" fontId="58" fillId="50" borderId="19" xfId="136" applyFont="1" applyFill="1" applyBorder="1" applyAlignment="1">
      <alignment vertical="center" wrapText="1"/>
      <protection/>
    </xf>
    <xf numFmtId="3" fontId="207" fillId="0" borderId="19" xfId="148" applyNumberFormat="1" applyFont="1" applyFill="1" applyBorder="1" applyAlignment="1">
      <alignment horizontal="center" vertical="center" wrapText="1"/>
      <protection/>
    </xf>
    <xf numFmtId="0" fontId="226" fillId="56" borderId="19" xfId="136" applyFont="1" applyFill="1" applyBorder="1" applyAlignment="1">
      <alignment horizontal="center" vertical="center" wrapText="1"/>
      <protection/>
    </xf>
    <xf numFmtId="0" fontId="227" fillId="56" borderId="19" xfId="136" applyFont="1" applyFill="1" applyBorder="1" applyAlignment="1">
      <alignment horizontal="center" vertical="center" wrapText="1"/>
      <protection/>
    </xf>
    <xf numFmtId="0" fontId="228" fillId="56" borderId="19" xfId="136" applyFont="1" applyFill="1" applyBorder="1" applyAlignment="1">
      <alignment horizontal="center" vertical="center" wrapText="1"/>
      <protection/>
    </xf>
    <xf numFmtId="0" fontId="222" fillId="54" borderId="55" xfId="136" applyFont="1" applyFill="1" applyBorder="1" applyAlignment="1">
      <alignment horizontal="right" vertical="center" wrapText="1"/>
      <protection/>
    </xf>
    <xf numFmtId="0" fontId="222" fillId="54" borderId="55" xfId="136" applyFont="1" applyFill="1" applyBorder="1" applyAlignment="1">
      <alignment horizontal="center" vertical="center" wrapText="1"/>
      <protection/>
    </xf>
    <xf numFmtId="0" fontId="229" fillId="50" borderId="55" xfId="136" applyFont="1" applyFill="1" applyBorder="1" applyAlignment="1">
      <alignment horizontal="center" vertical="center" wrapText="1"/>
      <protection/>
    </xf>
    <xf numFmtId="0" fontId="87" fillId="65" borderId="19" xfId="136" applyFont="1" applyFill="1" applyBorder="1" applyAlignment="1">
      <alignment horizontal="center" vertical="center" wrapText="1"/>
      <protection/>
    </xf>
    <xf numFmtId="14" fontId="105" fillId="0" borderId="19" xfId="136" applyNumberFormat="1" applyFont="1" applyFill="1" applyBorder="1" applyAlignment="1">
      <alignment horizontal="center"/>
      <protection/>
    </xf>
    <xf numFmtId="14" fontId="230" fillId="0" borderId="19" xfId="136" applyNumberFormat="1" applyFont="1" applyFill="1" applyBorder="1" applyAlignment="1">
      <alignment horizontal="center"/>
      <protection/>
    </xf>
    <xf numFmtId="14" fontId="58" fillId="54" borderId="19" xfId="136" applyNumberFormat="1" applyFont="1" applyFill="1" applyBorder="1" applyAlignment="1">
      <alignment horizontal="center"/>
      <protection/>
    </xf>
    <xf numFmtId="0" fontId="231" fillId="54" borderId="19" xfId="136" applyFont="1" applyFill="1" applyBorder="1" applyAlignment="1">
      <alignment horizontal="center" wrapText="1"/>
      <protection/>
    </xf>
    <xf numFmtId="14" fontId="217" fillId="54" borderId="19" xfId="136" applyNumberFormat="1" applyFont="1" applyFill="1" applyBorder="1" applyAlignment="1">
      <alignment horizontal="center"/>
      <protection/>
    </xf>
    <xf numFmtId="3" fontId="58" fillId="0" borderId="19" xfId="148" applyNumberFormat="1" applyFont="1" applyFill="1" applyBorder="1" applyAlignment="1" quotePrefix="1">
      <alignment vertical="center"/>
      <protection/>
    </xf>
    <xf numFmtId="3" fontId="207" fillId="0" borderId="19" xfId="148" applyNumberFormat="1" applyFont="1" applyFill="1" applyBorder="1" applyAlignment="1" quotePrefix="1">
      <alignment vertical="center"/>
      <protection/>
    </xf>
    <xf numFmtId="0" fontId="207" fillId="0" borderId="19" xfId="136" applyFont="1" applyFill="1" applyBorder="1" applyAlignment="1">
      <alignment horizontal="center"/>
      <protection/>
    </xf>
    <xf numFmtId="0" fontId="109" fillId="0" borderId="19" xfId="136" applyFont="1" applyFill="1" applyBorder="1" applyAlignment="1">
      <alignment horizontal="center"/>
      <protection/>
    </xf>
    <xf numFmtId="0" fontId="232" fillId="0" borderId="19" xfId="136" applyFont="1" applyFill="1" applyBorder="1" applyAlignment="1">
      <alignment horizontal="center"/>
      <protection/>
    </xf>
    <xf numFmtId="0" fontId="60" fillId="0" borderId="19" xfId="136" applyFont="1" applyFill="1" applyBorder="1" applyAlignment="1">
      <alignment horizontal="center" wrapText="1"/>
      <protection/>
    </xf>
    <xf numFmtId="0" fontId="233" fillId="0" borderId="19" xfId="136" applyFont="1" applyFill="1" applyBorder="1" applyAlignment="1">
      <alignment horizontal="center" wrapText="1"/>
      <protection/>
    </xf>
    <xf numFmtId="3" fontId="105" fillId="0" borderId="19" xfId="148" applyNumberFormat="1" applyFont="1" applyFill="1" applyBorder="1" applyAlignment="1" quotePrefix="1">
      <alignment horizontal="center" vertical="center"/>
      <protection/>
    </xf>
    <xf numFmtId="3" fontId="230" fillId="0" borderId="19" xfId="148" applyNumberFormat="1" applyFont="1" applyFill="1" applyBorder="1" applyAlignment="1" quotePrefix="1">
      <alignment horizontal="center" vertical="center"/>
      <protection/>
    </xf>
    <xf numFmtId="3" fontId="207" fillId="0" borderId="0" xfId="148" applyNumberFormat="1" applyFont="1" applyFill="1" applyBorder="1" applyAlignment="1" quotePrefix="1">
      <alignment vertical="center"/>
      <protection/>
    </xf>
    <xf numFmtId="3" fontId="210" fillId="0" borderId="0" xfId="148" applyNumberFormat="1" applyFont="1" applyFill="1" applyBorder="1" applyAlignment="1" quotePrefix="1">
      <alignment vertical="center"/>
      <protection/>
    </xf>
    <xf numFmtId="3" fontId="211" fillId="0" borderId="0" xfId="148" applyNumberFormat="1" applyFont="1" applyFill="1" applyBorder="1" applyAlignment="1" quotePrefix="1">
      <alignment vertical="center"/>
      <protection/>
    </xf>
    <xf numFmtId="0" fontId="234" fillId="0" borderId="19" xfId="136" applyFont="1" applyFill="1" applyBorder="1" applyAlignment="1">
      <alignment horizontal="center" wrapText="1"/>
      <protection/>
    </xf>
    <xf numFmtId="0" fontId="235" fillId="0" borderId="19" xfId="136" applyFont="1" applyFill="1" applyBorder="1" applyAlignment="1">
      <alignment horizontal="center" wrapText="1"/>
      <protection/>
    </xf>
    <xf numFmtId="3" fontId="65" fillId="0" borderId="0" xfId="148" applyNumberFormat="1" applyFont="1" applyFill="1" applyBorder="1" applyAlignment="1" quotePrefix="1">
      <alignment horizontal="center" vertical="center"/>
      <protection/>
    </xf>
    <xf numFmtId="0" fontId="236" fillId="50" borderId="19" xfId="136" applyFont="1" applyFill="1" applyBorder="1" applyAlignment="1">
      <alignment horizontal="center" vertical="center" wrapText="1"/>
      <protection/>
    </xf>
    <xf numFmtId="0" fontId="237" fillId="0" borderId="19" xfId="136" applyFont="1" applyFill="1" applyBorder="1" applyAlignment="1">
      <alignment horizontal="center" vertical="center"/>
      <protection/>
    </xf>
    <xf numFmtId="0" fontId="237" fillId="60" borderId="19" xfId="136" applyFont="1" applyFill="1" applyBorder="1" applyAlignment="1">
      <alignment horizontal="center" vertical="center"/>
      <protection/>
    </xf>
    <xf numFmtId="0" fontId="238" fillId="50" borderId="19" xfId="136" applyFont="1" applyFill="1" applyBorder="1" applyAlignment="1">
      <alignment horizontal="center" vertical="center" wrapText="1"/>
      <protection/>
    </xf>
    <xf numFmtId="0" fontId="56" fillId="0" borderId="19" xfId="136" applyFont="1" applyFill="1" applyBorder="1" applyAlignment="1">
      <alignment horizontal="center" vertical="center"/>
      <protection/>
    </xf>
    <xf numFmtId="0" fontId="110" fillId="0" borderId="19" xfId="136" applyFont="1" applyFill="1" applyBorder="1" applyAlignment="1">
      <alignment horizontal="center" vertical="center"/>
      <protection/>
    </xf>
    <xf numFmtId="3" fontId="207" fillId="0" borderId="0" xfId="148" applyNumberFormat="1" applyFont="1" applyFill="1" applyBorder="1" applyAlignment="1" quotePrefix="1">
      <alignment horizontal="center" vertical="center"/>
      <protection/>
    </xf>
    <xf numFmtId="3" fontId="221" fillId="0" borderId="0" xfId="148" applyNumberFormat="1" applyFont="1" applyFill="1" applyBorder="1" applyAlignment="1" quotePrefix="1">
      <alignment horizontal="center" vertical="center"/>
      <protection/>
    </xf>
    <xf numFmtId="3" fontId="239" fillId="0" borderId="19" xfId="148" applyNumberFormat="1" applyFont="1" applyFill="1" applyBorder="1" applyAlignment="1">
      <alignment horizontal="right" vertical="center"/>
      <protection/>
    </xf>
    <xf numFmtId="3" fontId="240" fillId="0" borderId="19" xfId="148" applyNumberFormat="1" applyFont="1" applyFill="1" applyBorder="1" applyAlignment="1">
      <alignment horizontal="center" vertical="center"/>
      <protection/>
    </xf>
    <xf numFmtId="3" fontId="239" fillId="0" borderId="0" xfId="148" applyNumberFormat="1" applyFont="1" applyFill="1" applyAlignment="1">
      <alignment horizontal="right" vertical="center"/>
      <protection/>
    </xf>
    <xf numFmtId="3" fontId="240" fillId="0" borderId="0" xfId="148" applyNumberFormat="1" applyFont="1" applyFill="1">
      <alignment vertical="center"/>
      <protection/>
    </xf>
    <xf numFmtId="3" fontId="224" fillId="0" borderId="0" xfId="148" applyNumberFormat="1" applyFont="1" applyFill="1" applyBorder="1" applyAlignment="1" quotePrefix="1">
      <alignment horizontal="center" vertical="center"/>
      <protection/>
    </xf>
    <xf numFmtId="3" fontId="58" fillId="0" borderId="47" xfId="148" applyNumberFormat="1" applyFont="1" applyFill="1" applyBorder="1" quotePrefix="1">
      <alignment vertical="center"/>
      <protection/>
    </xf>
    <xf numFmtId="3" fontId="58" fillId="0" borderId="0" xfId="148" applyNumberFormat="1" applyFont="1" applyFill="1" applyBorder="1" quotePrefix="1">
      <alignment vertical="center"/>
      <protection/>
    </xf>
    <xf numFmtId="3" fontId="58" fillId="0" borderId="53" xfId="148" applyNumberFormat="1" applyFont="1" applyFill="1" applyBorder="1" applyAlignment="1" quotePrefix="1">
      <alignment horizontal="center" vertical="center"/>
      <protection/>
    </xf>
    <xf numFmtId="0" fontId="105" fillId="66" borderId="19" xfId="136" applyFont="1" applyFill="1" applyBorder="1" applyAlignment="1">
      <alignment horizontal="center" wrapText="1"/>
      <protection/>
    </xf>
    <xf numFmtId="0" fontId="206" fillId="66" borderId="19" xfId="136" applyFont="1" applyFill="1" applyBorder="1" applyAlignment="1">
      <alignment horizontal="center" wrapText="1"/>
      <protection/>
    </xf>
    <xf numFmtId="0" fontId="58" fillId="67" borderId="19" xfId="136" applyFont="1" applyFill="1" applyBorder="1" applyAlignment="1">
      <alignment horizontal="center" wrapText="1"/>
      <protection/>
    </xf>
    <xf numFmtId="0" fontId="217" fillId="67" borderId="19" xfId="136" applyFont="1" applyFill="1" applyBorder="1" applyAlignment="1">
      <alignment horizontal="center" wrapText="1"/>
      <protection/>
    </xf>
    <xf numFmtId="0" fontId="105" fillId="0" borderId="19" xfId="136" applyFont="1" applyFill="1" applyBorder="1" applyAlignment="1">
      <alignment horizontal="center" wrapText="1"/>
      <protection/>
    </xf>
    <xf numFmtId="0" fontId="206" fillId="0" borderId="19" xfId="136" applyFont="1" applyFill="1" applyBorder="1" applyAlignment="1">
      <alignment horizontal="center" wrapText="1"/>
      <protection/>
    </xf>
    <xf numFmtId="0" fontId="230" fillId="0" borderId="19" xfId="136" applyFont="1" applyFill="1" applyBorder="1" applyAlignment="1">
      <alignment horizontal="center" wrapText="1"/>
      <protection/>
    </xf>
    <xf numFmtId="0" fontId="216" fillId="0" borderId="19" xfId="136" applyFont="1" applyFill="1" applyBorder="1" applyAlignment="1">
      <alignment horizontal="center" wrapText="1"/>
      <protection/>
    </xf>
    <xf numFmtId="0" fontId="105" fillId="66" borderId="33" xfId="136" applyFont="1" applyFill="1" applyBorder="1" applyAlignment="1">
      <alignment horizontal="center" wrapText="1"/>
      <protection/>
    </xf>
    <xf numFmtId="0" fontId="236" fillId="50" borderId="19" xfId="136" applyFont="1" applyFill="1" applyBorder="1" applyAlignment="1">
      <alignment horizontal="center" wrapText="1"/>
      <protection/>
    </xf>
    <xf numFmtId="0" fontId="105" fillId="0" borderId="33" xfId="136" applyFont="1" applyFill="1" applyBorder="1" applyAlignment="1">
      <alignment horizontal="center" wrapText="1"/>
      <protection/>
    </xf>
    <xf numFmtId="0" fontId="214" fillId="50" borderId="34" xfId="136" applyFont="1" applyFill="1" applyBorder="1" applyAlignment="1">
      <alignment horizontal="center" wrapText="1"/>
      <protection/>
    </xf>
    <xf numFmtId="0" fontId="58" fillId="0" borderId="34" xfId="136" applyFont="1" applyFill="1" applyBorder="1" applyAlignment="1">
      <alignment horizontal="center" wrapText="1"/>
      <protection/>
    </xf>
    <xf numFmtId="0" fontId="221" fillId="0" borderId="34" xfId="136" applyFont="1" applyFill="1" applyBorder="1" applyAlignment="1">
      <alignment horizontal="center" wrapText="1"/>
      <protection/>
    </xf>
    <xf numFmtId="3" fontId="241" fillId="0" borderId="0" xfId="148" applyNumberFormat="1" applyFont="1" applyFill="1">
      <alignment vertical="center"/>
      <protection/>
    </xf>
    <xf numFmtId="0" fontId="58" fillId="0" borderId="33" xfId="149" applyFont="1" applyFill="1" applyBorder="1">
      <alignment/>
      <protection/>
    </xf>
    <xf numFmtId="0" fontId="58" fillId="0" borderId="48" xfId="149" applyFont="1" applyFill="1" applyBorder="1">
      <alignment/>
      <protection/>
    </xf>
    <xf numFmtId="1" fontId="58" fillId="0" borderId="48" xfId="149" applyNumberFormat="1" applyFont="1" applyFill="1" applyBorder="1">
      <alignment/>
      <protection/>
    </xf>
    <xf numFmtId="0" fontId="105" fillId="0" borderId="19" xfId="149" applyFont="1" applyFill="1" applyBorder="1" applyAlignment="1">
      <alignment horizontal="center"/>
      <protection/>
    </xf>
    <xf numFmtId="0" fontId="206" fillId="0" borderId="19" xfId="149" applyFont="1" applyFill="1" applyBorder="1" applyAlignment="1">
      <alignment horizontal="center"/>
      <protection/>
    </xf>
    <xf numFmtId="0" fontId="58" fillId="67" borderId="19" xfId="149" applyFont="1" applyFill="1" applyBorder="1" applyAlignment="1">
      <alignment horizontal="center"/>
      <protection/>
    </xf>
    <xf numFmtId="0" fontId="217" fillId="67" borderId="19" xfId="149" applyFont="1" applyFill="1" applyBorder="1" applyAlignment="1">
      <alignment horizontal="center"/>
      <protection/>
    </xf>
    <xf numFmtId="0" fontId="58" fillId="0" borderId="19" xfId="149" applyFont="1" applyFill="1" applyBorder="1" applyAlignment="1">
      <alignment horizontal="center"/>
      <protection/>
    </xf>
    <xf numFmtId="0" fontId="207" fillId="0" borderId="19" xfId="149" applyFont="1" applyFill="1" applyBorder="1" applyAlignment="1">
      <alignment horizontal="center"/>
      <protection/>
    </xf>
    <xf numFmtId="0" fontId="210" fillId="0" borderId="19" xfId="149" applyFont="1" applyFill="1" applyBorder="1" applyAlignment="1">
      <alignment horizontal="center"/>
      <protection/>
    </xf>
    <xf numFmtId="0" fontId="218" fillId="0" borderId="19" xfId="149" applyFont="1" applyFill="1" applyBorder="1" applyAlignment="1">
      <alignment horizontal="center"/>
      <protection/>
    </xf>
    <xf numFmtId="0" fontId="211" fillId="0" borderId="19" xfId="149" applyFont="1" applyFill="1" applyBorder="1" applyAlignment="1">
      <alignment horizontal="center"/>
      <protection/>
    </xf>
    <xf numFmtId="0" fontId="105" fillId="0" borderId="33" xfId="149" applyFont="1" applyFill="1" applyBorder="1" applyAlignment="1">
      <alignment horizontal="center"/>
      <protection/>
    </xf>
    <xf numFmtId="3" fontId="212" fillId="50" borderId="32" xfId="148" applyNumberFormat="1" applyFont="1" applyFill="1" applyBorder="1" applyAlignment="1">
      <alignment horizontal="center" vertical="center"/>
      <protection/>
    </xf>
    <xf numFmtId="0" fontId="214" fillId="50" borderId="19" xfId="149" applyFont="1" applyFill="1" applyBorder="1" applyAlignment="1">
      <alignment horizontal="center"/>
      <protection/>
    </xf>
    <xf numFmtId="0" fontId="201" fillId="0" borderId="19" xfId="149" applyFont="1" applyFill="1" applyBorder="1" applyAlignment="1">
      <alignment horizontal="center"/>
      <protection/>
    </xf>
    <xf numFmtId="3" fontId="211" fillId="0" borderId="32" xfId="148" applyNumberFormat="1" applyFont="1" applyFill="1" applyBorder="1" applyAlignment="1">
      <alignment horizontal="center" vertical="center"/>
      <protection/>
    </xf>
    <xf numFmtId="3" fontId="207" fillId="0" borderId="32" xfId="148" applyNumberFormat="1" applyFont="1" applyFill="1" applyBorder="1" applyAlignment="1">
      <alignment horizontal="center" vertical="center"/>
      <protection/>
    </xf>
    <xf numFmtId="3" fontId="221" fillId="0" borderId="32" xfId="148" applyNumberFormat="1" applyFont="1" applyFill="1" applyBorder="1" applyAlignment="1">
      <alignment horizontal="center" vertical="center"/>
      <protection/>
    </xf>
    <xf numFmtId="173" fontId="239" fillId="0" borderId="19" xfId="148" applyNumberFormat="1" applyFont="1" applyFill="1" applyBorder="1" applyAlignment="1">
      <alignment horizontal="right" vertical="center"/>
      <protection/>
    </xf>
    <xf numFmtId="173" fontId="240" fillId="0" borderId="19" xfId="148" applyNumberFormat="1" applyFont="1" applyFill="1" applyBorder="1" applyAlignment="1">
      <alignment horizontal="center" vertical="center"/>
      <protection/>
    </xf>
    <xf numFmtId="173" fontId="58" fillId="0" borderId="19" xfId="148" applyNumberFormat="1" applyFont="1" applyFill="1" applyBorder="1" applyAlignment="1">
      <alignment horizontal="center" vertical="center"/>
      <protection/>
    </xf>
    <xf numFmtId="173" fontId="58" fillId="0" borderId="0" xfId="148" applyNumberFormat="1" applyFont="1" applyFill="1" applyBorder="1" applyAlignment="1">
      <alignment horizontal="center" vertical="center"/>
      <protection/>
    </xf>
    <xf numFmtId="0" fontId="58" fillId="0" borderId="0" xfId="149" applyFont="1" applyFill="1">
      <alignment/>
      <protection/>
    </xf>
    <xf numFmtId="0" fontId="239" fillId="0" borderId="0" xfId="149" applyFont="1" applyFill="1" applyAlignment="1">
      <alignment horizontal="right"/>
      <protection/>
    </xf>
    <xf numFmtId="0" fontId="240" fillId="0" borderId="0" xfId="149" applyFont="1" applyFill="1">
      <alignment/>
      <protection/>
    </xf>
    <xf numFmtId="0" fontId="224" fillId="0" borderId="0" xfId="149" applyFont="1" applyFill="1">
      <alignment/>
      <protection/>
    </xf>
    <xf numFmtId="0" fontId="241" fillId="0" borderId="0" xfId="149" applyFont="1" applyFill="1">
      <alignment/>
      <protection/>
    </xf>
    <xf numFmtId="0" fontId="242" fillId="0" borderId="0" xfId="136" applyFont="1" applyFill="1" applyBorder="1">
      <alignment/>
      <protection/>
    </xf>
    <xf numFmtId="3" fontId="243" fillId="0" borderId="0" xfId="148" applyNumberFormat="1" applyFont="1" applyFill="1" applyBorder="1" quotePrefix="1">
      <alignment vertical="center"/>
      <protection/>
    </xf>
    <xf numFmtId="0" fontId="244" fillId="0" borderId="0" xfId="136" applyFont="1" applyFill="1" applyBorder="1">
      <alignment/>
      <protection/>
    </xf>
    <xf numFmtId="0" fontId="245" fillId="0" borderId="0" xfId="136" applyFont="1" applyFill="1" applyBorder="1">
      <alignment/>
      <protection/>
    </xf>
    <xf numFmtId="3" fontId="246" fillId="0" borderId="0" xfId="148" applyNumberFormat="1" applyFont="1" applyFill="1" applyBorder="1" quotePrefix="1">
      <alignment vertical="center"/>
      <protection/>
    </xf>
    <xf numFmtId="0" fontId="247" fillId="0" borderId="0" xfId="136" applyFont="1" applyFill="1" applyBorder="1">
      <alignment/>
      <protection/>
    </xf>
    <xf numFmtId="0" fontId="9" fillId="0" borderId="19" xfId="136" applyFont="1" applyBorder="1" applyAlignment="1">
      <alignment horizontal="center" vertical="top" wrapText="1"/>
      <protection/>
    </xf>
    <xf numFmtId="0" fontId="78" fillId="0" borderId="0" xfId="146" applyFont="1" applyAlignment="1">
      <alignment horizontal="right"/>
      <protection/>
    </xf>
    <xf numFmtId="0" fontId="9" fillId="0" borderId="0" xfId="146" applyFont="1" applyAlignment="1">
      <alignment horizontal="center"/>
      <protection/>
    </xf>
    <xf numFmtId="0" fontId="9" fillId="0" borderId="0" xfId="146" applyFont="1" applyAlignment="1">
      <alignment horizontal="center" vertical="center"/>
      <protection/>
    </xf>
    <xf numFmtId="0" fontId="6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40" fillId="0" borderId="0" xfId="153" applyFont="1" applyAlignment="1">
      <alignment horizontal="center" wrapText="1"/>
      <protection/>
    </xf>
    <xf numFmtId="0" fontId="1" fillId="0" borderId="0" xfId="153" applyAlignment="1">
      <alignment horizontal="center" wrapText="1"/>
      <protection/>
    </xf>
    <xf numFmtId="0" fontId="1" fillId="0" borderId="0" xfId="153" applyAlignment="1">
      <alignment wrapText="1"/>
      <protection/>
    </xf>
    <xf numFmtId="0" fontId="40" fillId="0" borderId="0" xfId="0" applyFont="1" applyAlignment="1">
      <alignment vertical="center" wrapText="1"/>
    </xf>
    <xf numFmtId="1" fontId="61" fillId="0" borderId="0" xfId="136" applyNumberFormat="1" applyFont="1" applyBorder="1" applyAlignment="1">
      <alignment horizontal="left" vertical="top" wrapText="1"/>
      <protection/>
    </xf>
    <xf numFmtId="0" fontId="50" fillId="0" borderId="19" xfId="136" applyFont="1" applyFill="1" applyBorder="1" applyAlignment="1">
      <alignment horizontal="center" vertical="center" wrapText="1"/>
      <protection/>
    </xf>
    <xf numFmtId="0" fontId="50" fillId="0" borderId="19" xfId="136" applyFont="1" applyFill="1" applyBorder="1" applyAlignment="1">
      <alignment horizontal="center" vertical="center"/>
      <protection/>
    </xf>
    <xf numFmtId="0" fontId="50" fillId="0" borderId="35" xfId="136" applyFont="1" applyFill="1" applyBorder="1" applyAlignment="1">
      <alignment horizontal="center" vertical="center" wrapText="1"/>
      <protection/>
    </xf>
    <xf numFmtId="0" fontId="50" fillId="0" borderId="31" xfId="136" applyFont="1" applyFill="1" applyBorder="1" applyAlignment="1">
      <alignment horizontal="center" vertical="center" wrapText="1"/>
      <protection/>
    </xf>
    <xf numFmtId="3" fontId="50" fillId="0" borderId="33" xfId="136" applyNumberFormat="1" applyFont="1" applyFill="1" applyBorder="1" applyAlignment="1">
      <alignment horizontal="center" vertical="center"/>
      <protection/>
    </xf>
    <xf numFmtId="3" fontId="50" fillId="0" borderId="34" xfId="136" applyNumberFormat="1" applyFont="1" applyFill="1" applyBorder="1" applyAlignment="1">
      <alignment horizontal="center" vertical="center"/>
      <protection/>
    </xf>
    <xf numFmtId="3" fontId="50" fillId="0" borderId="35" xfId="136" applyNumberFormat="1" applyFont="1" applyFill="1" applyBorder="1" applyAlignment="1">
      <alignment horizontal="center" vertical="center" wrapText="1"/>
      <protection/>
    </xf>
    <xf numFmtId="3" fontId="50" fillId="0" borderId="31" xfId="136" applyNumberFormat="1" applyFont="1" applyFill="1" applyBorder="1" applyAlignment="1">
      <alignment horizontal="center" vertical="center" wrapText="1"/>
      <protection/>
    </xf>
    <xf numFmtId="1" fontId="61" fillId="0" borderId="0" xfId="136" applyNumberFormat="1" applyFont="1" applyAlignment="1">
      <alignment horizontal="left" vertical="center" wrapText="1"/>
      <protection/>
    </xf>
    <xf numFmtId="0" fontId="66" fillId="0" borderId="0" xfId="136" applyFont="1" applyAlignment="1">
      <alignment horizontal="center"/>
      <protection/>
    </xf>
    <xf numFmtId="0" fontId="65" fillId="0" borderId="0" xfId="136" applyFont="1" applyAlignment="1">
      <alignment horizontal="center" vertical="top"/>
      <protection/>
    </xf>
    <xf numFmtId="0" fontId="0" fillId="0" borderId="0" xfId="0" applyFont="1" applyAlignment="1">
      <alignment horizontal="center" wrapText="1"/>
    </xf>
    <xf numFmtId="0" fontId="45" fillId="0" borderId="32" xfId="153" applyFont="1" applyBorder="1" applyAlignment="1">
      <alignment horizontal="right"/>
      <protection/>
    </xf>
    <xf numFmtId="0" fontId="7" fillId="0" borderId="4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 horizont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8" fillId="0" borderId="0" xfId="138" applyFont="1" applyAlignment="1">
      <alignment horizontal="center" wrapText="1"/>
      <protection/>
    </xf>
    <xf numFmtId="0" fontId="0" fillId="0" borderId="0" xfId="138" applyFont="1" applyAlignment="1">
      <alignment horizontal="center" wrapText="1"/>
      <protection/>
    </xf>
    <xf numFmtId="0" fontId="40" fillId="0" borderId="0" xfId="138" applyFont="1" applyAlignment="1">
      <alignment horizontal="center" wrapText="1"/>
      <protection/>
    </xf>
    <xf numFmtId="0" fontId="70" fillId="0" borderId="0" xfId="138" applyFont="1" applyAlignment="1">
      <alignment wrapText="1"/>
      <protection/>
    </xf>
    <xf numFmtId="0" fontId="39" fillId="0" borderId="0" xfId="138" applyFont="1" applyAlignment="1">
      <alignment wrapText="1"/>
      <protection/>
    </xf>
    <xf numFmtId="0" fontId="12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67" fillId="30" borderId="19" xfId="131" applyFont="1" applyFill="1" applyBorder="1" applyAlignment="1">
      <alignment horizontal="center" vertical="top" wrapText="1"/>
      <protection/>
    </xf>
    <xf numFmtId="0" fontId="2" fillId="0" borderId="19" xfId="131" applyBorder="1">
      <alignment/>
      <protection/>
    </xf>
    <xf numFmtId="0" fontId="79" fillId="0" borderId="0" xfId="131" applyFont="1" applyAlignment="1">
      <alignment horizontal="center"/>
      <protection/>
    </xf>
    <xf numFmtId="0" fontId="67" fillId="30" borderId="33" xfId="131" applyFont="1" applyFill="1" applyBorder="1" applyAlignment="1">
      <alignment horizontal="center" vertical="top" wrapText="1"/>
      <protection/>
    </xf>
    <xf numFmtId="0" fontId="67" fillId="30" borderId="48" xfId="131" applyFont="1" applyFill="1" applyBorder="1" applyAlignment="1">
      <alignment horizontal="center" vertical="top" wrapText="1"/>
      <protection/>
    </xf>
    <xf numFmtId="0" fontId="67" fillId="30" borderId="34" xfId="131" applyFont="1" applyFill="1" applyBorder="1" applyAlignment="1">
      <alignment horizontal="center" vertical="top" wrapText="1"/>
      <protection/>
    </xf>
    <xf numFmtId="0" fontId="80" fillId="0" borderId="32" xfId="0" applyFont="1" applyBorder="1" applyAlignment="1">
      <alignment horizontal="center" wrapText="1"/>
    </xf>
    <xf numFmtId="0" fontId="11" fillId="0" borderId="32" xfId="0" applyFont="1" applyBorder="1" applyAlignment="1">
      <alignment horizontal="left"/>
    </xf>
    <xf numFmtId="0" fontId="7" fillId="0" borderId="4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18" fillId="0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53" xfId="0" applyFont="1" applyBorder="1" applyAlignment="1">
      <alignment/>
    </xf>
    <xf numFmtId="0" fontId="68" fillId="0" borderId="0" xfId="135" applyFont="1" applyAlignment="1">
      <alignment horizontal="center" wrapText="1"/>
      <protection/>
    </xf>
    <xf numFmtId="0" fontId="1" fillId="0" borderId="0" xfId="135" applyFont="1" applyAlignment="1">
      <alignment horizontal="center" wrapText="1"/>
      <protection/>
    </xf>
    <xf numFmtId="0" fontId="40" fillId="0" borderId="0" xfId="135" applyFont="1" applyAlignment="1">
      <alignment horizontal="center" wrapText="1"/>
      <protection/>
    </xf>
    <xf numFmtId="0" fontId="1" fillId="0" borderId="0" xfId="135" applyAlignment="1">
      <alignment horizontal="center" wrapText="1"/>
      <protection/>
    </xf>
    <xf numFmtId="0" fontId="86" fillId="30" borderId="19" xfId="136" applyFont="1" applyFill="1" applyBorder="1" applyAlignment="1">
      <alignment horizontal="center" vertical="center" wrapText="1"/>
      <protection/>
    </xf>
    <xf numFmtId="0" fontId="87" fillId="0" borderId="19" xfId="136" applyFont="1" applyBorder="1" applyAlignment="1">
      <alignment horizontal="center" vertical="center"/>
      <protection/>
    </xf>
    <xf numFmtId="0" fontId="67" fillId="30" borderId="19" xfId="136" applyFont="1" applyFill="1" applyBorder="1" applyAlignment="1">
      <alignment horizontal="center" vertical="top" wrapText="1"/>
      <protection/>
    </xf>
    <xf numFmtId="0" fontId="17" fillId="0" borderId="19" xfId="136" applyBorder="1">
      <alignment/>
      <protection/>
    </xf>
  </cellXfs>
  <cellStyles count="158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 2" xfId="87"/>
    <cellStyle name="Címsor 1" xfId="88"/>
    <cellStyle name="Címsor 1 2" xfId="89"/>
    <cellStyle name="Címsor 2" xfId="90"/>
    <cellStyle name="Címsor 2 2" xfId="91"/>
    <cellStyle name="Címsor 3" xfId="92"/>
    <cellStyle name="Címsor 3 2" xfId="93"/>
    <cellStyle name="Címsor 4" xfId="94"/>
    <cellStyle name="Címsor 4 2" xfId="95"/>
    <cellStyle name="Ellenőrzőcella" xfId="96"/>
    <cellStyle name="Ellenőrzőcella 2" xfId="97"/>
    <cellStyle name="Explanatory Text" xfId="98"/>
    <cellStyle name="Comma" xfId="99"/>
    <cellStyle name="Comma [0]" xfId="100"/>
    <cellStyle name="Ezres 2" xfId="101"/>
    <cellStyle name="Figyelmeztetés" xfId="102"/>
    <cellStyle name="Figyelmeztetés 2" xfId="103"/>
    <cellStyle name="Good" xfId="104"/>
    <cellStyle name="Heading 1" xfId="105"/>
    <cellStyle name="Heading 2" xfId="106"/>
    <cellStyle name="Heading 3" xfId="107"/>
    <cellStyle name="Heading 4" xfId="108"/>
    <cellStyle name="Hyperlink" xfId="109"/>
    <cellStyle name="Hivatkozás 2" xfId="110"/>
    <cellStyle name="Hivatkozott cella" xfId="111"/>
    <cellStyle name="Hivatkozott cella 2" xfId="112"/>
    <cellStyle name="Input" xfId="113"/>
    <cellStyle name="Jegyzet" xfId="114"/>
    <cellStyle name="Jegyzet 2" xfId="115"/>
    <cellStyle name="Jelölőszín (1)" xfId="116"/>
    <cellStyle name="Jelölőszín (2)" xfId="117"/>
    <cellStyle name="Jelölőszín (3)" xfId="118"/>
    <cellStyle name="Jelölőszín (4)" xfId="119"/>
    <cellStyle name="Jelölőszín (5)" xfId="120"/>
    <cellStyle name="Jelölőszín (6)" xfId="121"/>
    <cellStyle name="Jó" xfId="122"/>
    <cellStyle name="Jó 2" xfId="123"/>
    <cellStyle name="Kimenet" xfId="124"/>
    <cellStyle name="Kimenet 2" xfId="125"/>
    <cellStyle name="Followed Hyperlink" xfId="126"/>
    <cellStyle name="Linked Cell" xfId="127"/>
    <cellStyle name="Magyarázó szöveg" xfId="128"/>
    <cellStyle name="Magyarázó szöveg 2" xfId="129"/>
    <cellStyle name="Neutral" xfId="130"/>
    <cellStyle name="Normál 10" xfId="131"/>
    <cellStyle name="Normál 11" xfId="132"/>
    <cellStyle name="Normál 12" xfId="133"/>
    <cellStyle name="Normál 13" xfId="134"/>
    <cellStyle name="Normál 14" xfId="135"/>
    <cellStyle name="Normál 15" xfId="136"/>
    <cellStyle name="Normál 2" xfId="137"/>
    <cellStyle name="Normál 2 2" xfId="138"/>
    <cellStyle name="Normál 3" xfId="139"/>
    <cellStyle name="Normál 4" xfId="140"/>
    <cellStyle name="Normál 5" xfId="141"/>
    <cellStyle name="Normál 6" xfId="142"/>
    <cellStyle name="Normál 7" xfId="143"/>
    <cellStyle name="Normál 8" xfId="144"/>
    <cellStyle name="Normál 9" xfId="145"/>
    <cellStyle name="Normál_1.számú melléklet" xfId="146"/>
    <cellStyle name="Normál_12dmelléklet" xfId="147"/>
    <cellStyle name="Normál_ALTAM98_FT" xfId="148"/>
    <cellStyle name="Normál_BESZ001" xfId="149"/>
    <cellStyle name="Normál_egysjav1_1" xfId="150"/>
    <cellStyle name="Normál_Előir.nyt." xfId="151"/>
    <cellStyle name="Normal_KTRSZJ" xfId="152"/>
    <cellStyle name="Normál_Másolat eredetije2014  ÉVI KÖLTSÉGVETÉSI RENDELET MINTA" xfId="153"/>
    <cellStyle name="Normál_Munka1" xfId="154"/>
    <cellStyle name="Normál_Telj2000_II" xfId="155"/>
    <cellStyle name="Note" xfId="156"/>
    <cellStyle name="Output" xfId="157"/>
    <cellStyle name="Összesen" xfId="158"/>
    <cellStyle name="Összesen 2" xfId="159"/>
    <cellStyle name="Currency" xfId="160"/>
    <cellStyle name="Currency [0]" xfId="161"/>
    <cellStyle name="Rossz" xfId="162"/>
    <cellStyle name="Rossz 2" xfId="163"/>
    <cellStyle name="Semleges" xfId="164"/>
    <cellStyle name="Semleges 2" xfId="165"/>
    <cellStyle name="Számítás" xfId="166"/>
    <cellStyle name="Számítás 2" xfId="167"/>
    <cellStyle name="Percent" xfId="168"/>
    <cellStyle name="Title" xfId="169"/>
    <cellStyle name="Total" xfId="170"/>
    <cellStyle name="Warning Text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1804695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Adatok"/>
    </sheetNames>
    <sheetDataSet>
      <sheetData sheetId="1">
        <row r="5">
          <cell r="EF5" t="str">
            <v>(NEMZFELAA)
NEMZETISÉGI ÖNKORM. 2018. ÉVI
FELADATALAPÚ KÖLTSÉGVETÉSI TÁM.
MÁSODIK KIFIZETÉSE</v>
          </cell>
          <cell r="EG5" t="str">
            <v>(NEMZ_MŰK)
NEMZETISÉGI ÖNK. 2018. ÉVI MÛKÖDÉSI
KÖLTSÉGVETÉSI TÁMOGATÁSÁNAK MÁSODIK
KIFIZETÉSE</v>
          </cell>
          <cell r="EH5" t="str">
            <v>SZHELY_NÉMET</v>
          </cell>
        </row>
        <row r="9">
          <cell r="B9">
            <v>1804695</v>
          </cell>
          <cell r="D9" t="str">
            <v>Vasvár </v>
          </cell>
          <cell r="E9">
            <v>61168825</v>
          </cell>
          <cell r="F9">
            <v>61307661</v>
          </cell>
          <cell r="G9">
            <v>61307661</v>
          </cell>
          <cell r="H9">
            <v>61153825</v>
          </cell>
          <cell r="I9">
            <v>61153825</v>
          </cell>
          <cell r="J9">
            <v>15000</v>
          </cell>
          <cell r="K9">
            <v>15000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138836</v>
          </cell>
          <cell r="R9">
            <v>0</v>
          </cell>
          <cell r="S9">
            <v>0</v>
          </cell>
          <cell r="T9">
            <v>61392600</v>
          </cell>
          <cell r="U9">
            <v>61981800</v>
          </cell>
          <cell r="V9">
            <v>61981800</v>
          </cell>
          <cell r="W9">
            <v>9259334</v>
          </cell>
          <cell r="X9">
            <v>9341033</v>
          </cell>
          <cell r="Y9">
            <v>9341033</v>
          </cell>
          <cell r="Z9">
            <v>0</v>
          </cell>
          <cell r="AA9">
            <v>0</v>
          </cell>
          <cell r="AB9">
            <v>0</v>
          </cell>
          <cell r="AC9">
            <v>802000</v>
          </cell>
          <cell r="AD9">
            <v>601500</v>
          </cell>
          <cell r="AE9">
            <v>601500</v>
          </cell>
          <cell r="AF9">
            <v>0</v>
          </cell>
          <cell r="AG9">
            <v>0</v>
          </cell>
          <cell r="AH9">
            <v>0</v>
          </cell>
          <cell r="AI9">
            <v>71453934</v>
          </cell>
          <cell r="AJ9">
            <v>71924333</v>
          </cell>
          <cell r="AK9">
            <v>71924333</v>
          </cell>
          <cell r="AL9">
            <v>0</v>
          </cell>
          <cell r="AM9">
            <v>10743113</v>
          </cell>
          <cell r="AN9">
            <v>10743113</v>
          </cell>
          <cell r="AO9">
            <v>0</v>
          </cell>
          <cell r="AP9">
            <v>0</v>
          </cell>
          <cell r="AQ9">
            <v>0</v>
          </cell>
          <cell r="AR9">
            <v>91631640</v>
          </cell>
          <cell r="AS9">
            <v>88751289</v>
          </cell>
          <cell r="AT9">
            <v>88751289</v>
          </cell>
          <cell r="AU9">
            <v>0</v>
          </cell>
          <cell r="AV9">
            <v>0</v>
          </cell>
          <cell r="AW9">
            <v>0</v>
          </cell>
          <cell r="AX9">
            <v>23754247</v>
          </cell>
          <cell r="AY9">
            <v>24120666</v>
          </cell>
          <cell r="AZ9">
            <v>24120666</v>
          </cell>
          <cell r="BA9">
            <v>404700</v>
          </cell>
          <cell r="BB9">
            <v>406695</v>
          </cell>
          <cell r="BC9">
            <v>406695</v>
          </cell>
          <cell r="BD9">
            <v>0</v>
          </cell>
          <cell r="BE9">
            <v>8979000</v>
          </cell>
          <cell r="BF9">
            <v>8979000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115790587</v>
          </cell>
          <cell r="BN9">
            <v>133000763</v>
          </cell>
          <cell r="BO9">
            <v>133000763</v>
          </cell>
          <cell r="BP9">
            <v>14976760</v>
          </cell>
          <cell r="BQ9">
            <v>15556457</v>
          </cell>
          <cell r="BR9">
            <v>15556457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2447743</v>
          </cell>
          <cell r="BX9">
            <v>2447743</v>
          </cell>
          <cell r="BY9">
            <v>14976760</v>
          </cell>
          <cell r="BZ9">
            <v>18004200</v>
          </cell>
          <cell r="CA9">
            <v>18004200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3289300</v>
          </cell>
          <cell r="CJ9">
            <v>0</v>
          </cell>
          <cell r="CK9">
            <v>0</v>
          </cell>
          <cell r="CL9">
            <v>5412000</v>
          </cell>
          <cell r="CM9">
            <v>0</v>
          </cell>
          <cell r="CN9">
            <v>657860</v>
          </cell>
          <cell r="CO9">
            <v>775200</v>
          </cell>
          <cell r="CP9">
            <v>1278893</v>
          </cell>
          <cell r="CQ9">
            <v>0</v>
          </cell>
          <cell r="CS9">
            <v>11413253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O9">
            <v>3225958</v>
          </cell>
          <cell r="DP9">
            <v>3225958</v>
          </cell>
          <cell r="DS9">
            <v>7000000</v>
          </cell>
          <cell r="DT9">
            <v>1181936</v>
          </cell>
          <cell r="DU9">
            <v>5207937</v>
          </cell>
          <cell r="DV9">
            <v>5463334</v>
          </cell>
          <cell r="DW9">
            <v>23186968</v>
          </cell>
          <cell r="DX9">
            <v>0</v>
          </cell>
          <cell r="DY9">
            <v>0</v>
          </cell>
          <cell r="EC9" t="str">
            <v>3807036</v>
          </cell>
          <cell r="ED9" t="str">
            <v>VASVÁR ROMA NEMZETISÉGI  ÖNKORMÁNYZAT VASVÁR</v>
          </cell>
          <cell r="EF9">
            <v>206936</v>
          </cell>
          <cell r="EG9">
            <v>964600</v>
          </cell>
          <cell r="EI9">
            <v>0</v>
          </cell>
          <cell r="EJ9">
            <v>0</v>
          </cell>
          <cell r="EN9">
            <v>0</v>
          </cell>
          <cell r="EO9">
            <v>0</v>
          </cell>
          <cell r="ES9">
            <v>0</v>
          </cell>
          <cell r="ET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B1">
      <selection activeCell="R7" sqref="R7"/>
    </sheetView>
  </sheetViews>
  <sheetFormatPr defaultColWidth="9.140625" defaultRowHeight="15"/>
  <cols>
    <col min="1" max="4" width="9.140625" style="445" customWidth="1"/>
    <col min="5" max="5" width="11.421875" style="445" customWidth="1"/>
    <col min="6" max="8" width="9.140625" style="445" customWidth="1"/>
    <col min="9" max="9" width="5.28125" style="445" customWidth="1"/>
    <col min="10" max="12" width="9.140625" style="445" customWidth="1"/>
    <col min="13" max="13" width="14.421875" style="445" customWidth="1"/>
    <col min="14" max="14" width="10.00390625" style="445" customWidth="1"/>
    <col min="15" max="15" width="8.421875" style="445" customWidth="1"/>
    <col min="16" max="18" width="9.140625" style="445" customWidth="1"/>
    <col min="19" max="19" width="7.8515625" style="445" customWidth="1"/>
    <col min="20" max="16384" width="9.140625" style="445" customWidth="1"/>
  </cols>
  <sheetData>
    <row r="1" spans="2:19" ht="15" customHeight="1">
      <c r="B1" s="1021" t="s">
        <v>830</v>
      </c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1"/>
      <c r="P1" s="1021"/>
      <c r="Q1" s="1021"/>
      <c r="R1" s="1021"/>
      <c r="S1" s="1021"/>
    </row>
    <row r="2" spans="2:19" ht="15" customHeight="1">
      <c r="B2" s="1021" t="s">
        <v>1037</v>
      </c>
      <c r="C2" s="1021"/>
      <c r="D2" s="1021"/>
      <c r="E2" s="1021"/>
      <c r="F2" s="1021"/>
      <c r="G2" s="1021"/>
      <c r="H2" s="1021"/>
      <c r="I2" s="1021"/>
      <c r="J2" s="1021"/>
      <c r="K2" s="1021"/>
      <c r="L2" s="1021"/>
      <c r="M2" s="1021"/>
      <c r="N2" s="1021"/>
      <c r="O2" s="1021"/>
      <c r="P2" s="1021"/>
      <c r="Q2" s="1021"/>
      <c r="R2" s="1021"/>
      <c r="S2" s="1021"/>
    </row>
    <row r="3" spans="2:19" ht="15" customHeight="1">
      <c r="B3" s="1021" t="s">
        <v>1005</v>
      </c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</row>
    <row r="4" spans="3:18" ht="12.75"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1019" t="s">
        <v>912</v>
      </c>
      <c r="N4" s="1019"/>
      <c r="O4" s="1019"/>
      <c r="P4" s="1019"/>
      <c r="Q4" s="1019"/>
      <c r="R4" s="432"/>
    </row>
    <row r="5" spans="3:14" ht="12.75"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32"/>
      <c r="N5" s="432"/>
    </row>
    <row r="6" spans="3:19" ht="12.75">
      <c r="C6" s="1020" t="s">
        <v>831</v>
      </c>
      <c r="D6" s="1020"/>
      <c r="E6" s="1020"/>
      <c r="F6" s="445" t="s">
        <v>134</v>
      </c>
      <c r="G6" s="447" t="s">
        <v>135</v>
      </c>
      <c r="H6" s="447" t="s">
        <v>106</v>
      </c>
      <c r="J6" s="446"/>
      <c r="K6" s="1020" t="s">
        <v>832</v>
      </c>
      <c r="L6" s="1020"/>
      <c r="M6" s="1020"/>
      <c r="N6" s="445" t="s">
        <v>134</v>
      </c>
      <c r="O6" s="447" t="s">
        <v>134</v>
      </c>
      <c r="P6" s="447" t="s">
        <v>135</v>
      </c>
      <c r="Q6" s="447" t="s">
        <v>135</v>
      </c>
      <c r="R6" s="447" t="s">
        <v>106</v>
      </c>
      <c r="S6" s="445" t="s">
        <v>106</v>
      </c>
    </row>
    <row r="7" spans="1:18" ht="12.75">
      <c r="A7" s="448" t="s">
        <v>401</v>
      </c>
      <c r="B7" s="445" t="s">
        <v>833</v>
      </c>
      <c r="F7" s="449">
        <v>241047</v>
      </c>
      <c r="G7" s="449">
        <v>285082</v>
      </c>
      <c r="H7" s="449">
        <v>280136</v>
      </c>
      <c r="I7" s="450" t="s">
        <v>500</v>
      </c>
      <c r="J7" s="445" t="s">
        <v>834</v>
      </c>
      <c r="N7" s="449">
        <v>325890</v>
      </c>
      <c r="O7" s="449"/>
      <c r="P7" s="449">
        <v>406418</v>
      </c>
      <c r="Q7" s="449"/>
      <c r="R7" s="449">
        <v>413428</v>
      </c>
    </row>
    <row r="8" spans="1:19" ht="12.75">
      <c r="A8" s="448" t="s">
        <v>403</v>
      </c>
      <c r="B8" s="445" t="s">
        <v>835</v>
      </c>
      <c r="F8" s="449">
        <v>48247</v>
      </c>
      <c r="G8" s="449">
        <v>55291</v>
      </c>
      <c r="H8" s="449">
        <v>55252</v>
      </c>
      <c r="I8" s="510" t="s">
        <v>161</v>
      </c>
      <c r="J8" s="477" t="s">
        <v>836</v>
      </c>
      <c r="K8" s="477"/>
      <c r="L8" s="477"/>
      <c r="M8" s="477"/>
      <c r="N8" s="507"/>
      <c r="O8" s="508">
        <v>263390</v>
      </c>
      <c r="P8" s="509"/>
      <c r="Q8" s="508">
        <v>295650</v>
      </c>
      <c r="R8" s="478"/>
      <c r="S8" s="477">
        <v>295650</v>
      </c>
    </row>
    <row r="9" spans="1:18" ht="12.75">
      <c r="A9" s="448" t="s">
        <v>414</v>
      </c>
      <c r="B9" s="445" t="s">
        <v>837</v>
      </c>
      <c r="F9" s="449">
        <v>320268</v>
      </c>
      <c r="G9" s="449">
        <v>429343</v>
      </c>
      <c r="H9" s="449">
        <v>405192</v>
      </c>
      <c r="I9" s="450" t="s">
        <v>314</v>
      </c>
      <c r="J9" s="445" t="s">
        <v>838</v>
      </c>
      <c r="N9" s="449">
        <v>260000</v>
      </c>
      <c r="O9" s="449"/>
      <c r="P9" s="449">
        <v>284665</v>
      </c>
      <c r="Q9" s="449"/>
      <c r="R9" s="449">
        <v>316955</v>
      </c>
    </row>
    <row r="10" spans="1:18" ht="12.75">
      <c r="A10" s="448" t="s">
        <v>332</v>
      </c>
      <c r="B10" s="445" t="s">
        <v>839</v>
      </c>
      <c r="F10" s="449">
        <v>7000</v>
      </c>
      <c r="G10" s="449">
        <v>7315</v>
      </c>
      <c r="H10" s="449">
        <v>4323</v>
      </c>
      <c r="I10" s="450" t="s">
        <v>527</v>
      </c>
      <c r="J10" s="445" t="s">
        <v>840</v>
      </c>
      <c r="N10" s="449">
        <v>112268</v>
      </c>
      <c r="O10" s="449"/>
      <c r="P10" s="449">
        <v>150958</v>
      </c>
      <c r="Q10" s="449"/>
      <c r="R10" s="449">
        <v>161318</v>
      </c>
    </row>
    <row r="11" spans="1:18" ht="12.75">
      <c r="A11" s="448" t="s">
        <v>441</v>
      </c>
      <c r="B11" s="445" t="s">
        <v>841</v>
      </c>
      <c r="F11" s="449">
        <v>125000</v>
      </c>
      <c r="G11" s="449">
        <v>152056</v>
      </c>
      <c r="H11" s="449">
        <v>137085</v>
      </c>
      <c r="I11" s="450" t="s">
        <v>532</v>
      </c>
      <c r="J11" s="445" t="s">
        <v>842</v>
      </c>
      <c r="N11" s="449">
        <v>1200</v>
      </c>
      <c r="O11" s="449"/>
      <c r="P11" s="449">
        <v>1741</v>
      </c>
      <c r="Q11" s="449"/>
      <c r="R11" s="449">
        <v>2136</v>
      </c>
    </row>
    <row r="12" spans="1:18" ht="13.5" thickBot="1">
      <c r="A12" s="448"/>
      <c r="B12" s="451" t="s">
        <v>843</v>
      </c>
      <c r="C12" s="452"/>
      <c r="D12" s="452"/>
      <c r="E12" s="452"/>
      <c r="F12" s="453">
        <f>SUM(F7:F11)</f>
        <v>741562</v>
      </c>
      <c r="G12" s="453">
        <f>SUM(G7:G11)</f>
        <v>929087</v>
      </c>
      <c r="H12" s="453">
        <f>SUM(H7:H11)</f>
        <v>881988</v>
      </c>
      <c r="I12" s="454"/>
      <c r="J12" s="451" t="s">
        <v>844</v>
      </c>
      <c r="K12" s="452"/>
      <c r="L12" s="452"/>
      <c r="M12" s="452"/>
      <c r="N12" s="453">
        <f>SUM(N7:N11)</f>
        <v>699358</v>
      </c>
      <c r="O12" s="449"/>
      <c r="P12" s="455">
        <f>SUM(P7:P11)</f>
        <v>843782</v>
      </c>
      <c r="Q12" s="449"/>
      <c r="R12" s="455">
        <f>SUM(R7:R11)</f>
        <v>893837</v>
      </c>
    </row>
    <row r="13" spans="1:18" ht="13.5" thickBot="1">
      <c r="A13" s="448"/>
      <c r="B13" s="456"/>
      <c r="F13" s="455"/>
      <c r="G13" s="455"/>
      <c r="H13" s="455"/>
      <c r="I13" s="450"/>
      <c r="J13" s="457" t="s">
        <v>845</v>
      </c>
      <c r="K13" s="458"/>
      <c r="L13" s="458"/>
      <c r="M13" s="458"/>
      <c r="N13" s="459">
        <f>F12-N12</f>
        <v>42204</v>
      </c>
      <c r="O13" s="449"/>
      <c r="P13" s="459">
        <f>G12-P12</f>
        <v>85305</v>
      </c>
      <c r="Q13" s="455"/>
      <c r="R13" s="459">
        <f>H12-R12</f>
        <v>-11849</v>
      </c>
    </row>
    <row r="14" spans="1:18" ht="12.75">
      <c r="A14" s="448"/>
      <c r="B14" s="456"/>
      <c r="F14" s="455"/>
      <c r="G14" s="455"/>
      <c r="H14" s="455"/>
      <c r="I14" s="450"/>
      <c r="J14" s="460" t="s">
        <v>846</v>
      </c>
      <c r="K14" s="461"/>
      <c r="L14" s="461"/>
      <c r="M14" s="461"/>
      <c r="N14" s="462"/>
      <c r="O14" s="449"/>
      <c r="P14" s="449"/>
      <c r="Q14" s="449"/>
      <c r="R14" s="449"/>
    </row>
    <row r="15" spans="1:18" ht="12.75">
      <c r="A15" s="448"/>
      <c r="I15" s="448"/>
      <c r="J15" s="456" t="s">
        <v>847</v>
      </c>
      <c r="N15" s="564">
        <f>N13</f>
        <v>42204</v>
      </c>
      <c r="O15" s="564"/>
      <c r="P15" s="564">
        <f>P13</f>
        <v>85305</v>
      </c>
      <c r="Q15" s="564"/>
      <c r="R15" s="564">
        <v>0</v>
      </c>
    </row>
    <row r="16" spans="1:18" ht="12.75">
      <c r="A16" s="448"/>
      <c r="F16" s="449"/>
      <c r="G16" s="449"/>
      <c r="H16" s="449"/>
      <c r="I16" s="450"/>
      <c r="J16" s="456" t="s">
        <v>848</v>
      </c>
      <c r="N16" s="564">
        <v>0</v>
      </c>
      <c r="O16" s="564"/>
      <c r="P16" s="564">
        <v>0</v>
      </c>
      <c r="Q16" s="564"/>
      <c r="R16" s="564">
        <v>0</v>
      </c>
    </row>
    <row r="17" spans="1:18" ht="13.5" thickBot="1">
      <c r="A17" s="448"/>
      <c r="F17" s="449"/>
      <c r="G17" s="449"/>
      <c r="H17" s="449"/>
      <c r="I17" s="450"/>
      <c r="J17" s="463" t="s">
        <v>849</v>
      </c>
      <c r="K17" s="452"/>
      <c r="L17" s="452"/>
      <c r="M17" s="452"/>
      <c r="N17" s="464">
        <f>SUM(N15:N16)</f>
        <v>42204</v>
      </c>
      <c r="O17" s="449"/>
      <c r="P17" s="453">
        <f>SUM(P15:P16)</f>
        <v>85305</v>
      </c>
      <c r="Q17" s="449"/>
      <c r="R17" s="453">
        <v>0</v>
      </c>
    </row>
    <row r="18" spans="1:18" ht="12.75">
      <c r="A18" s="448" t="s">
        <v>274</v>
      </c>
      <c r="B18" s="445" t="s">
        <v>850</v>
      </c>
      <c r="F18" s="449">
        <v>949546</v>
      </c>
      <c r="G18" s="449">
        <v>742820</v>
      </c>
      <c r="H18" s="449">
        <v>427920</v>
      </c>
      <c r="I18" s="450" t="s">
        <v>537</v>
      </c>
      <c r="J18" s="465" t="s">
        <v>851</v>
      </c>
      <c r="K18" s="460"/>
      <c r="L18" s="460"/>
      <c r="M18" s="460"/>
      <c r="N18" s="466">
        <v>72377</v>
      </c>
      <c r="O18" s="449"/>
      <c r="P18" s="449">
        <v>18907</v>
      </c>
      <c r="Q18" s="449"/>
      <c r="R18" s="449">
        <v>18908</v>
      </c>
    </row>
    <row r="19" spans="1:18" ht="12.75">
      <c r="A19" s="448" t="s">
        <v>283</v>
      </c>
      <c r="B19" s="445" t="s">
        <v>852</v>
      </c>
      <c r="F19" s="449">
        <v>72600</v>
      </c>
      <c r="G19" s="449">
        <v>143389</v>
      </c>
      <c r="H19" s="449">
        <v>143038</v>
      </c>
      <c r="I19" s="450" t="s">
        <v>549</v>
      </c>
      <c r="J19" s="445" t="s">
        <v>853</v>
      </c>
      <c r="N19" s="449">
        <v>0</v>
      </c>
      <c r="O19" s="449"/>
      <c r="P19" s="449">
        <v>0</v>
      </c>
      <c r="Q19" s="449"/>
      <c r="R19" s="449">
        <v>5980</v>
      </c>
    </row>
    <row r="20" spans="1:18" ht="12.75">
      <c r="A20" s="448" t="s">
        <v>454</v>
      </c>
      <c r="B20" s="445" t="s">
        <v>854</v>
      </c>
      <c r="F20" s="449">
        <v>15600</v>
      </c>
      <c r="G20" s="449">
        <v>15600</v>
      </c>
      <c r="H20" s="449">
        <v>13636</v>
      </c>
      <c r="I20" s="450" t="s">
        <v>554</v>
      </c>
      <c r="J20" s="445" t="s">
        <v>855</v>
      </c>
      <c r="N20" s="449">
        <v>19514</v>
      </c>
      <c r="O20" s="449"/>
      <c r="P20" s="449">
        <v>0</v>
      </c>
      <c r="Q20" s="449"/>
      <c r="R20" s="449">
        <v>13948</v>
      </c>
    </row>
    <row r="21" spans="1:18" ht="13.5" thickBot="1">
      <c r="A21" s="467"/>
      <c r="B21" s="451" t="s">
        <v>856</v>
      </c>
      <c r="C21" s="452"/>
      <c r="D21" s="452"/>
      <c r="E21" s="452"/>
      <c r="F21" s="453">
        <f>SUM(F16:F20)</f>
        <v>1037746</v>
      </c>
      <c r="G21" s="453">
        <f>SUM(G18:G20)</f>
        <v>901809</v>
      </c>
      <c r="H21" s="453">
        <f>SUM(H18:H20)</f>
        <v>584594</v>
      </c>
      <c r="I21" s="453"/>
      <c r="J21" s="451" t="s">
        <v>857</v>
      </c>
      <c r="K21" s="452"/>
      <c r="L21" s="452"/>
      <c r="M21" s="452"/>
      <c r="N21" s="453">
        <f>SUM(N18:N20)</f>
        <v>91891</v>
      </c>
      <c r="O21" s="449"/>
      <c r="P21" s="455">
        <f>SUM(P18:P20)</f>
        <v>18907</v>
      </c>
      <c r="Q21" s="449"/>
      <c r="R21" s="455">
        <f>SUM(R18:R20)</f>
        <v>38836</v>
      </c>
    </row>
    <row r="22" spans="6:18" ht="13.5" thickBot="1">
      <c r="F22" s="449"/>
      <c r="G22" s="449"/>
      <c r="H22" s="449"/>
      <c r="I22" s="449"/>
      <c r="J22" s="457" t="s">
        <v>858</v>
      </c>
      <c r="K22" s="458"/>
      <c r="L22" s="458"/>
      <c r="M22" s="458"/>
      <c r="N22" s="468">
        <f>F21-N21</f>
        <v>945855</v>
      </c>
      <c r="O22" s="449"/>
      <c r="P22" s="459">
        <f>G21-P21</f>
        <v>882902</v>
      </c>
      <c r="Q22" s="449"/>
      <c r="R22" s="459">
        <f>H21-R21</f>
        <v>545758</v>
      </c>
    </row>
    <row r="23" spans="2:18" ht="12.75">
      <c r="B23" s="456"/>
      <c r="C23" s="456"/>
      <c r="D23" s="456"/>
      <c r="E23" s="456"/>
      <c r="F23" s="455"/>
      <c r="G23" s="455"/>
      <c r="H23" s="455"/>
      <c r="I23" s="455"/>
      <c r="J23" s="447" t="s">
        <v>846</v>
      </c>
      <c r="N23" s="455"/>
      <c r="O23" s="449"/>
      <c r="P23" s="449"/>
      <c r="Q23" s="449"/>
      <c r="R23" s="449"/>
    </row>
    <row r="24" spans="2:18" ht="12.75">
      <c r="B24" s="456"/>
      <c r="C24" s="456"/>
      <c r="D24" s="456"/>
      <c r="E24" s="456"/>
      <c r="F24" s="455"/>
      <c r="G24" s="455"/>
      <c r="H24" s="455"/>
      <c r="I24" s="455"/>
      <c r="J24" s="456" t="s">
        <v>859</v>
      </c>
      <c r="N24" s="455"/>
      <c r="O24" s="449"/>
      <c r="P24" s="449"/>
      <c r="Q24" s="449"/>
      <c r="R24" s="449"/>
    </row>
    <row r="25" spans="10:19" ht="12.75">
      <c r="J25" s="456" t="s">
        <v>860</v>
      </c>
      <c r="N25" s="564">
        <f>N22</f>
        <v>945855</v>
      </c>
      <c r="O25" s="564"/>
      <c r="P25" s="564">
        <f>P22</f>
        <v>882902</v>
      </c>
      <c r="Q25" s="564"/>
      <c r="R25" s="564">
        <f>R22</f>
        <v>545758</v>
      </c>
      <c r="S25" s="447"/>
    </row>
    <row r="26" spans="10:18" ht="12.75">
      <c r="J26" s="456" t="s">
        <v>861</v>
      </c>
      <c r="N26" s="455"/>
      <c r="O26" s="449"/>
      <c r="P26" s="449"/>
      <c r="Q26" s="449"/>
      <c r="R26" s="449"/>
    </row>
    <row r="27" spans="1:18" ht="12.75">
      <c r="A27" s="448"/>
      <c r="F27" s="449"/>
      <c r="G27" s="449"/>
      <c r="H27" s="449"/>
      <c r="I27" s="449"/>
      <c r="J27" s="456"/>
      <c r="N27" s="455"/>
      <c r="O27" s="449"/>
      <c r="P27" s="449"/>
      <c r="Q27" s="449"/>
      <c r="R27" s="449"/>
    </row>
    <row r="28" spans="1:18" ht="13.5" thickBot="1">
      <c r="A28" s="448"/>
      <c r="B28" s="451"/>
      <c r="C28" s="451"/>
      <c r="D28" s="451"/>
      <c r="E28" s="451"/>
      <c r="F28" s="453"/>
      <c r="G28" s="453"/>
      <c r="H28" s="453"/>
      <c r="I28" s="453"/>
      <c r="J28" s="451" t="s">
        <v>862</v>
      </c>
      <c r="K28" s="452"/>
      <c r="L28" s="452"/>
      <c r="M28" s="452"/>
      <c r="N28" s="453">
        <f>SUM(N24:N27)</f>
        <v>945855</v>
      </c>
      <c r="O28" s="449"/>
      <c r="P28" s="453">
        <f>SUM(P24:P27)</f>
        <v>882902</v>
      </c>
      <c r="Q28" s="449"/>
      <c r="R28" s="453">
        <f>SUM(R24:R27)</f>
        <v>545758</v>
      </c>
    </row>
    <row r="29" spans="1:18" ht="12.75">
      <c r="A29" s="448"/>
      <c r="J29" s="469"/>
      <c r="K29" s="470"/>
      <c r="L29" s="470"/>
      <c r="M29" s="470"/>
      <c r="N29" s="471"/>
      <c r="O29" s="449"/>
      <c r="P29" s="449"/>
      <c r="Q29" s="449"/>
      <c r="R29" s="449"/>
    </row>
    <row r="30" spans="1:18" ht="12.75">
      <c r="A30" s="448"/>
      <c r="B30" s="456" t="s">
        <v>863</v>
      </c>
      <c r="C30" s="456"/>
      <c r="D30" s="456"/>
      <c r="E30" s="456"/>
      <c r="F30" s="455">
        <f>F12+F21</f>
        <v>1779308</v>
      </c>
      <c r="G30" s="455">
        <f>G12+G21</f>
        <v>1830896</v>
      </c>
      <c r="H30" s="455">
        <f>H12+H21</f>
        <v>1466582</v>
      </c>
      <c r="I30" s="455"/>
      <c r="J30" s="456" t="s">
        <v>864</v>
      </c>
      <c r="K30" s="456"/>
      <c r="L30" s="456"/>
      <c r="M30" s="456"/>
      <c r="N30" s="455">
        <f>N12+N21</f>
        <v>791249</v>
      </c>
      <c r="O30" s="455"/>
      <c r="P30" s="455">
        <f>P12+P21</f>
        <v>862689</v>
      </c>
      <c r="Q30" s="449"/>
      <c r="R30" s="455">
        <f>R12+R21</f>
        <v>932673</v>
      </c>
    </row>
    <row r="31" spans="1:19" ht="12.75">
      <c r="A31" s="448"/>
      <c r="B31" s="456"/>
      <c r="C31" s="456"/>
      <c r="D31" s="456"/>
      <c r="E31" s="456"/>
      <c r="F31" s="455"/>
      <c r="G31" s="455"/>
      <c r="H31" s="455"/>
      <c r="I31" s="455"/>
      <c r="J31" s="456" t="s">
        <v>865</v>
      </c>
      <c r="K31" s="456"/>
      <c r="L31" s="456"/>
      <c r="M31" s="456"/>
      <c r="N31" s="455"/>
      <c r="O31" s="455">
        <f>N13+N22</f>
        <v>988059</v>
      </c>
      <c r="P31" s="455"/>
      <c r="Q31" s="455">
        <f>P13+P22</f>
        <v>968207</v>
      </c>
      <c r="R31" s="455"/>
      <c r="S31" s="455">
        <f>R13+R22</f>
        <v>533909</v>
      </c>
    </row>
    <row r="32" spans="1:18" ht="12.75">
      <c r="A32" s="448"/>
      <c r="B32" s="456"/>
      <c r="C32" s="456"/>
      <c r="D32" s="456"/>
      <c r="E32" s="456"/>
      <c r="F32" s="455"/>
      <c r="G32" s="455"/>
      <c r="H32" s="455"/>
      <c r="I32" s="450" t="s">
        <v>562</v>
      </c>
      <c r="J32" s="456" t="s">
        <v>866</v>
      </c>
      <c r="K32" s="456"/>
      <c r="L32" s="456"/>
      <c r="M32" s="456"/>
      <c r="N32" s="455"/>
      <c r="O32" s="455"/>
      <c r="P32" s="455"/>
      <c r="Q32" s="455"/>
      <c r="R32" s="455"/>
    </row>
    <row r="33" spans="1:18" ht="12.75">
      <c r="A33" s="448" t="s">
        <v>469</v>
      </c>
      <c r="B33" s="456" t="s">
        <v>873</v>
      </c>
      <c r="C33" s="456"/>
      <c r="D33" s="456"/>
      <c r="E33" s="456"/>
      <c r="F33" s="455"/>
      <c r="G33" s="455"/>
      <c r="H33" s="455"/>
      <c r="I33" s="450" t="s">
        <v>578</v>
      </c>
      <c r="J33" s="456" t="s">
        <v>872</v>
      </c>
      <c r="K33" s="456"/>
      <c r="L33" s="456"/>
      <c r="M33" s="456"/>
      <c r="N33" s="455"/>
      <c r="O33" s="455"/>
      <c r="P33" s="455"/>
      <c r="Q33" s="449"/>
      <c r="R33" s="455"/>
    </row>
    <row r="34" spans="1:18" ht="12.75">
      <c r="A34" s="448"/>
      <c r="B34" s="456"/>
      <c r="C34" s="456"/>
      <c r="D34" s="456"/>
      <c r="E34" s="456"/>
      <c r="F34" s="455"/>
      <c r="G34" s="455"/>
      <c r="H34" s="455"/>
      <c r="I34" s="450" t="s">
        <v>570</v>
      </c>
      <c r="J34" s="456" t="s">
        <v>867</v>
      </c>
      <c r="K34" s="456"/>
      <c r="L34" s="456"/>
      <c r="M34" s="456"/>
      <c r="N34" s="462">
        <v>1000520</v>
      </c>
      <c r="O34" s="462"/>
      <c r="P34" s="462">
        <v>971118</v>
      </c>
      <c r="Q34" s="449"/>
      <c r="R34" s="455">
        <v>1002162</v>
      </c>
    </row>
    <row r="35" spans="1:18" ht="12.75">
      <c r="A35" s="448"/>
      <c r="B35" s="456" t="s">
        <v>944</v>
      </c>
      <c r="C35" s="456"/>
      <c r="D35" s="456"/>
      <c r="E35" s="456"/>
      <c r="F35" s="462">
        <v>4523</v>
      </c>
      <c r="G35" s="462">
        <v>4523</v>
      </c>
      <c r="H35" s="462">
        <v>4523</v>
      </c>
      <c r="I35" s="476" t="s">
        <v>560</v>
      </c>
      <c r="J35" s="456" t="s">
        <v>868</v>
      </c>
      <c r="K35" s="456"/>
      <c r="L35" s="456"/>
      <c r="M35" s="456"/>
      <c r="N35" s="462"/>
      <c r="O35" s="462"/>
      <c r="P35" s="462"/>
      <c r="Q35" s="455"/>
      <c r="R35" s="455"/>
    </row>
    <row r="36" spans="1:18" ht="13.5" thickBot="1">
      <c r="A36" s="448" t="s">
        <v>465</v>
      </c>
      <c r="B36" s="456" t="s">
        <v>869</v>
      </c>
      <c r="C36" s="447"/>
      <c r="D36" s="447"/>
      <c r="E36" s="447"/>
      <c r="F36" s="462">
        <v>7938</v>
      </c>
      <c r="G36" s="462">
        <v>7938</v>
      </c>
      <c r="H36" s="462">
        <v>7938</v>
      </c>
      <c r="I36" s="476" t="s">
        <v>572</v>
      </c>
      <c r="J36" s="456" t="s">
        <v>869</v>
      </c>
      <c r="K36" s="456"/>
      <c r="L36" s="456"/>
      <c r="M36" s="456"/>
      <c r="N36" s="462"/>
      <c r="O36" s="462"/>
      <c r="P36" s="462">
        <v>9550</v>
      </c>
      <c r="Q36" s="455"/>
      <c r="R36" s="455">
        <v>9550</v>
      </c>
    </row>
    <row r="37" spans="2:18" ht="13.5" thickBot="1">
      <c r="B37" s="457" t="s">
        <v>870</v>
      </c>
      <c r="C37" s="472"/>
      <c r="D37" s="472"/>
      <c r="E37" s="472"/>
      <c r="F37" s="459">
        <f>SUM(F30:F36)</f>
        <v>1791769</v>
      </c>
      <c r="G37" s="468">
        <f>SUM(G30:G36)</f>
        <v>1843357</v>
      </c>
      <c r="H37" s="459">
        <f>SUM(H30:H36)</f>
        <v>1479043</v>
      </c>
      <c r="I37" s="455"/>
      <c r="J37" s="457" t="s">
        <v>871</v>
      </c>
      <c r="K37" s="474"/>
      <c r="L37" s="474"/>
      <c r="M37" s="474"/>
      <c r="N37" s="459">
        <f>SUM(N30:N36)</f>
        <v>1791769</v>
      </c>
      <c r="O37" s="473"/>
      <c r="P37" s="459">
        <f>SUM(P30:P36)</f>
        <v>1843357</v>
      </c>
      <c r="Q37" s="459"/>
      <c r="R37" s="459">
        <f>R30+R34+R36</f>
        <v>1944385</v>
      </c>
    </row>
    <row r="38" ht="12.75">
      <c r="O38" s="475"/>
    </row>
    <row r="39" ht="12.75">
      <c r="O39" s="462"/>
    </row>
  </sheetData>
  <sheetProtection/>
  <mergeCells count="6">
    <mergeCell ref="M4:Q4"/>
    <mergeCell ref="C6:E6"/>
    <mergeCell ref="K6:M6"/>
    <mergeCell ref="B1:S1"/>
    <mergeCell ref="B2:S2"/>
    <mergeCell ref="B3:S3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zoomScalePageLayoutView="0" workbookViewId="0" topLeftCell="A100">
      <selection activeCell="A1" sqref="A1:H101"/>
    </sheetView>
  </sheetViews>
  <sheetFormatPr defaultColWidth="9.140625" defaultRowHeight="15"/>
  <cols>
    <col min="1" max="1" width="92.57421875" style="0" customWidth="1"/>
    <col min="3" max="4" width="13.00390625" style="0" customWidth="1"/>
    <col min="5" max="5" width="14.140625" style="0" customWidth="1"/>
    <col min="6" max="6" width="10.28125" style="0" customWidth="1"/>
    <col min="7" max="7" width="10.7109375" style="0" customWidth="1"/>
    <col min="8" max="8" width="14.00390625" style="0" customWidth="1"/>
  </cols>
  <sheetData>
    <row r="1" spans="1:8" ht="24" customHeight="1">
      <c r="A1" s="1022" t="s">
        <v>1036</v>
      </c>
      <c r="B1" s="1023"/>
      <c r="C1" s="1023"/>
      <c r="D1" s="1023"/>
      <c r="E1" s="1023"/>
      <c r="F1" s="1023"/>
      <c r="G1" s="1023"/>
      <c r="H1" s="1024"/>
    </row>
    <row r="2" spans="1:8" ht="24" customHeight="1">
      <c r="A2" s="1025" t="s">
        <v>115</v>
      </c>
      <c r="B2" s="1023"/>
      <c r="C2" s="1023"/>
      <c r="D2" s="1023"/>
      <c r="E2" s="1023"/>
      <c r="F2" s="1023"/>
      <c r="G2" s="1023"/>
      <c r="H2" s="1024"/>
    </row>
    <row r="3" ht="18">
      <c r="A3" s="5"/>
    </row>
    <row r="4" spans="1:7" ht="15">
      <c r="A4" s="85" t="s">
        <v>114</v>
      </c>
      <c r="G4" s="179" t="s">
        <v>689</v>
      </c>
    </row>
    <row r="5" spans="1:8" ht="60">
      <c r="A5" s="194" t="s">
        <v>130</v>
      </c>
      <c r="B5" s="180" t="s">
        <v>491</v>
      </c>
      <c r="C5" s="296" t="s">
        <v>752</v>
      </c>
      <c r="D5" s="296" t="s">
        <v>105</v>
      </c>
      <c r="E5" s="296" t="s">
        <v>753</v>
      </c>
      <c r="F5" s="296" t="s">
        <v>754</v>
      </c>
      <c r="G5" s="195" t="s">
        <v>601</v>
      </c>
      <c r="H5" s="297" t="s">
        <v>751</v>
      </c>
    </row>
    <row r="6" spans="1:8" ht="15" customHeight="1">
      <c r="A6" s="301" t="s">
        <v>142</v>
      </c>
      <c r="B6" s="182" t="s">
        <v>143</v>
      </c>
      <c r="C6" s="183">
        <v>61169</v>
      </c>
      <c r="D6" s="183">
        <v>61308</v>
      </c>
      <c r="E6" s="183">
        <v>61308</v>
      </c>
      <c r="F6" s="183"/>
      <c r="G6" s="183"/>
      <c r="H6" s="183">
        <f>SUM(E6:G6)</f>
        <v>61308</v>
      </c>
    </row>
    <row r="7" spans="1:8" ht="15" customHeight="1">
      <c r="A7" s="186" t="s">
        <v>145</v>
      </c>
      <c r="B7" s="182" t="s">
        <v>146</v>
      </c>
      <c r="C7" s="183">
        <v>71454</v>
      </c>
      <c r="D7" s="183">
        <v>71924</v>
      </c>
      <c r="E7" s="183">
        <v>71924</v>
      </c>
      <c r="F7" s="183"/>
      <c r="G7" s="183"/>
      <c r="H7" s="183">
        <f aca="true" t="shared" si="0" ref="H7:H12">SUM(E7:G7)</f>
        <v>71924</v>
      </c>
    </row>
    <row r="8" spans="1:8" ht="15" customHeight="1">
      <c r="A8" s="186" t="s">
        <v>692</v>
      </c>
      <c r="B8" s="182" t="s">
        <v>149</v>
      </c>
      <c r="C8" s="183">
        <v>115790</v>
      </c>
      <c r="D8" s="183">
        <v>133001</v>
      </c>
      <c r="E8" s="183">
        <v>133001</v>
      </c>
      <c r="F8" s="183"/>
      <c r="G8" s="183"/>
      <c r="H8" s="183">
        <f t="shared" si="0"/>
        <v>133001</v>
      </c>
    </row>
    <row r="9" spans="1:8" ht="15" customHeight="1">
      <c r="A9" s="186" t="s">
        <v>151</v>
      </c>
      <c r="B9" s="182" t="s">
        <v>152</v>
      </c>
      <c r="C9" s="183">
        <v>14977</v>
      </c>
      <c r="D9" s="183">
        <v>18004</v>
      </c>
      <c r="E9" s="183">
        <v>18004</v>
      </c>
      <c r="F9" s="183"/>
      <c r="G9" s="183"/>
      <c r="H9" s="183">
        <f t="shared" si="0"/>
        <v>18004</v>
      </c>
    </row>
    <row r="10" spans="1:8" ht="15" customHeight="1">
      <c r="A10" s="186" t="s">
        <v>825</v>
      </c>
      <c r="B10" s="182" t="s">
        <v>155</v>
      </c>
      <c r="C10" s="183"/>
      <c r="D10" s="183">
        <v>11413</v>
      </c>
      <c r="E10" s="183">
        <v>11413</v>
      </c>
      <c r="F10" s="183"/>
      <c r="G10" s="183"/>
      <c r="H10" s="183">
        <f t="shared" si="0"/>
        <v>11413</v>
      </c>
    </row>
    <row r="11" spans="1:8" ht="15" customHeight="1">
      <c r="A11" s="186" t="s">
        <v>766</v>
      </c>
      <c r="B11" s="182" t="s">
        <v>158</v>
      </c>
      <c r="C11" s="183"/>
      <c r="D11" s="183"/>
      <c r="E11" s="183"/>
      <c r="F11" s="183"/>
      <c r="G11" s="183"/>
      <c r="H11" s="183">
        <f t="shared" si="0"/>
        <v>0</v>
      </c>
    </row>
    <row r="12" spans="1:8" ht="15" customHeight="1">
      <c r="A12" s="192" t="s">
        <v>492</v>
      </c>
      <c r="B12" s="185" t="s">
        <v>161</v>
      </c>
      <c r="C12" s="75">
        <f>SUM(C6:C11)</f>
        <v>263390</v>
      </c>
      <c r="D12" s="75">
        <f>SUM(D6:D11)</f>
        <v>295650</v>
      </c>
      <c r="E12" s="75">
        <f>SUM(E6:E11)</f>
        <v>295650</v>
      </c>
      <c r="F12" s="75"/>
      <c r="G12" s="75"/>
      <c r="H12" s="75">
        <f t="shared" si="0"/>
        <v>295650</v>
      </c>
    </row>
    <row r="13" spans="1:8" ht="15" customHeight="1">
      <c r="A13" s="186" t="s">
        <v>493</v>
      </c>
      <c r="B13" s="182" t="s">
        <v>494</v>
      </c>
      <c r="C13" s="183"/>
      <c r="D13" s="183"/>
      <c r="E13" s="183"/>
      <c r="F13" s="183"/>
      <c r="G13" s="183"/>
      <c r="H13" s="183"/>
    </row>
    <row r="14" spans="1:8" ht="15" customHeight="1">
      <c r="A14" s="186" t="s">
        <v>495</v>
      </c>
      <c r="B14" s="182" t="s">
        <v>496</v>
      </c>
      <c r="C14" s="183"/>
      <c r="D14" s="183"/>
      <c r="E14" s="183"/>
      <c r="F14" s="183"/>
      <c r="G14" s="183"/>
      <c r="H14" s="183"/>
    </row>
    <row r="15" spans="1:8" ht="15" customHeight="1">
      <c r="A15" s="186" t="s">
        <v>231</v>
      </c>
      <c r="B15" s="182" t="s">
        <v>221</v>
      </c>
      <c r="C15" s="183"/>
      <c r="D15" s="183"/>
      <c r="E15" s="183"/>
      <c r="F15" s="183"/>
      <c r="G15" s="183"/>
      <c r="H15" s="183"/>
    </row>
    <row r="16" spans="1:8" ht="15" customHeight="1">
      <c r="A16" s="186" t="s">
        <v>497</v>
      </c>
      <c r="B16" s="182" t="s">
        <v>232</v>
      </c>
      <c r="C16" s="183"/>
      <c r="D16" s="183"/>
      <c r="E16" s="183"/>
      <c r="F16" s="183"/>
      <c r="G16" s="183"/>
      <c r="H16" s="183"/>
    </row>
    <row r="17" spans="1:8" ht="15" customHeight="1">
      <c r="A17" s="186" t="s">
        <v>498</v>
      </c>
      <c r="B17" s="182" t="s">
        <v>234</v>
      </c>
      <c r="C17" s="183">
        <v>3000</v>
      </c>
      <c r="D17" s="183">
        <v>37555</v>
      </c>
      <c r="E17" s="183">
        <v>44565</v>
      </c>
      <c r="F17" s="183"/>
      <c r="G17" s="183"/>
      <c r="H17" s="183">
        <f>SUM(E17:G17)</f>
        <v>44565</v>
      </c>
    </row>
    <row r="18" spans="1:8" ht="15" customHeight="1">
      <c r="A18" s="200" t="s">
        <v>499</v>
      </c>
      <c r="B18" s="308" t="s">
        <v>500</v>
      </c>
      <c r="C18" s="75">
        <f>SUM(C12:C17)</f>
        <v>266390</v>
      </c>
      <c r="D18" s="75">
        <f>SUM(D12:D17)</f>
        <v>333205</v>
      </c>
      <c r="E18" s="75">
        <f>SUM(E12:E17)</f>
        <v>340215</v>
      </c>
      <c r="F18" s="75"/>
      <c r="G18" s="75"/>
      <c r="H18" s="75">
        <f>SUM(H12:H17)</f>
        <v>340215</v>
      </c>
    </row>
    <row r="19" spans="1:8" ht="15" customHeight="1">
      <c r="A19" s="186" t="s">
        <v>693</v>
      </c>
      <c r="B19" s="182" t="s">
        <v>694</v>
      </c>
      <c r="C19" s="183"/>
      <c r="D19" s="183"/>
      <c r="E19" s="183"/>
      <c r="F19" s="387"/>
      <c r="G19" s="387"/>
      <c r="H19" s="387">
        <f>SUM(E19:G19)</f>
        <v>0</v>
      </c>
    </row>
    <row r="20" spans="1:8" ht="15" customHeight="1">
      <c r="A20" s="186" t="s">
        <v>695</v>
      </c>
      <c r="B20" s="182" t="s">
        <v>696</v>
      </c>
      <c r="C20" s="183"/>
      <c r="D20" s="183"/>
      <c r="E20" s="183"/>
      <c r="F20" s="387"/>
      <c r="G20" s="387"/>
      <c r="H20" s="387"/>
    </row>
    <row r="21" spans="1:8" ht="15" customHeight="1">
      <c r="A21" s="192" t="s">
        <v>501</v>
      </c>
      <c r="B21" s="185" t="s">
        <v>287</v>
      </c>
      <c r="C21" s="183"/>
      <c r="D21" s="183"/>
      <c r="E21" s="183"/>
      <c r="F21" s="387"/>
      <c r="G21" s="387"/>
      <c r="H21" s="388">
        <f>SUM(H19:H20)</f>
        <v>0</v>
      </c>
    </row>
    <row r="22" spans="1:8" ht="15" customHeight="1">
      <c r="A22" s="186" t="s">
        <v>502</v>
      </c>
      <c r="B22" s="182" t="s">
        <v>503</v>
      </c>
      <c r="C22" s="183"/>
      <c r="D22" s="183"/>
      <c r="E22" s="183"/>
      <c r="F22" s="387"/>
      <c r="G22" s="387"/>
      <c r="H22" s="387"/>
    </row>
    <row r="23" spans="1:8" ht="15" customHeight="1">
      <c r="A23" s="186" t="s">
        <v>504</v>
      </c>
      <c r="B23" s="182" t="s">
        <v>505</v>
      </c>
      <c r="C23" s="183"/>
      <c r="D23" s="183"/>
      <c r="E23" s="183"/>
      <c r="F23" s="387"/>
      <c r="G23" s="387"/>
      <c r="H23" s="387"/>
    </row>
    <row r="24" spans="1:8" ht="15" customHeight="1">
      <c r="A24" s="192" t="s">
        <v>294</v>
      </c>
      <c r="B24" s="185" t="s">
        <v>290</v>
      </c>
      <c r="C24" s="75">
        <v>6000</v>
      </c>
      <c r="D24" s="75">
        <v>5699</v>
      </c>
      <c r="E24" s="75">
        <v>5699</v>
      </c>
      <c r="F24" s="387"/>
      <c r="G24" s="387"/>
      <c r="H24" s="388">
        <f>SUM(E24:G24)</f>
        <v>5699</v>
      </c>
    </row>
    <row r="25" spans="1:8" ht="15" customHeight="1">
      <c r="A25" s="186" t="s">
        <v>295</v>
      </c>
      <c r="B25" s="182" t="s">
        <v>296</v>
      </c>
      <c r="C25" s="183">
        <v>235000</v>
      </c>
      <c r="D25" s="183">
        <v>261297</v>
      </c>
      <c r="E25" s="183">
        <v>291732</v>
      </c>
      <c r="F25" s="387"/>
      <c r="G25" s="387"/>
      <c r="H25" s="387">
        <f>SUM(E25:G25)</f>
        <v>291732</v>
      </c>
    </row>
    <row r="26" spans="1:8" ht="15" customHeight="1">
      <c r="A26" s="186" t="s">
        <v>697</v>
      </c>
      <c r="B26" s="182" t="s">
        <v>698</v>
      </c>
      <c r="C26" s="183"/>
      <c r="D26" s="183"/>
      <c r="E26" s="183"/>
      <c r="F26" s="387"/>
      <c r="G26" s="387"/>
      <c r="H26" s="387"/>
    </row>
    <row r="27" spans="1:8" ht="15" customHeight="1">
      <c r="A27" s="186" t="s">
        <v>699</v>
      </c>
      <c r="B27" s="182" t="s">
        <v>700</v>
      </c>
      <c r="C27" s="183"/>
      <c r="D27" s="183"/>
      <c r="E27" s="183"/>
      <c r="F27" s="387"/>
      <c r="G27" s="387"/>
      <c r="H27" s="387"/>
    </row>
    <row r="28" spans="1:8" ht="15" customHeight="1">
      <c r="A28" s="186" t="s">
        <v>299</v>
      </c>
      <c r="B28" s="182" t="s">
        <v>300</v>
      </c>
      <c r="C28" s="183">
        <v>17000</v>
      </c>
      <c r="D28" s="183">
        <v>17000</v>
      </c>
      <c r="E28" s="183">
        <v>18769</v>
      </c>
      <c r="F28" s="387"/>
      <c r="G28" s="387"/>
      <c r="H28" s="387">
        <f>SUM(E28:G28)</f>
        <v>18769</v>
      </c>
    </row>
    <row r="29" spans="1:8" ht="15" customHeight="1">
      <c r="A29" s="186" t="s">
        <v>701</v>
      </c>
      <c r="B29" s="182" t="s">
        <v>306</v>
      </c>
      <c r="C29" s="183">
        <v>200</v>
      </c>
      <c r="D29" s="183">
        <v>200</v>
      </c>
      <c r="E29" s="183">
        <v>286</v>
      </c>
      <c r="F29" s="387"/>
      <c r="G29" s="387"/>
      <c r="H29" s="387">
        <f>SUM(E29:G29)</f>
        <v>286</v>
      </c>
    </row>
    <row r="30" spans="1:8" ht="15" customHeight="1">
      <c r="A30" s="192" t="s">
        <v>309</v>
      </c>
      <c r="B30" s="185" t="s">
        <v>310</v>
      </c>
      <c r="C30" s="75">
        <f>C25+C26+C27+C28+C29</f>
        <v>252200</v>
      </c>
      <c r="D30" s="75">
        <f>D25+D26+D27+D28+D29</f>
        <v>278497</v>
      </c>
      <c r="E30" s="75">
        <f>E25+E26+E27+E28+E29</f>
        <v>310787</v>
      </c>
      <c r="F30" s="388"/>
      <c r="G30" s="388"/>
      <c r="H30" s="388">
        <f>SUM(H25:H29)</f>
        <v>310787</v>
      </c>
    </row>
    <row r="31" spans="1:8" s="407" customFormat="1" ht="15" customHeight="1">
      <c r="A31" s="192" t="s">
        <v>312</v>
      </c>
      <c r="B31" s="185" t="s">
        <v>311</v>
      </c>
      <c r="C31" s="183">
        <v>1800</v>
      </c>
      <c r="D31" s="183">
        <v>469</v>
      </c>
      <c r="E31" s="183">
        <v>469</v>
      </c>
      <c r="F31" s="388"/>
      <c r="G31" s="388"/>
      <c r="H31" s="388">
        <f>SUM(E31:G31)</f>
        <v>469</v>
      </c>
    </row>
    <row r="32" spans="1:8" ht="15" customHeight="1">
      <c r="A32" s="200" t="s">
        <v>506</v>
      </c>
      <c r="B32" s="308" t="s">
        <v>314</v>
      </c>
      <c r="C32" s="75">
        <f>C21+C22+C23+C24+C30+C31</f>
        <v>260000</v>
      </c>
      <c r="D32" s="75">
        <f>D21+D22+D23+D24+D30+D31</f>
        <v>284665</v>
      </c>
      <c r="E32" s="75">
        <f>E21+E22+E23+E24+E30+E31</f>
        <v>316955</v>
      </c>
      <c r="F32" s="387"/>
      <c r="G32" s="387"/>
      <c r="H32" s="388">
        <f>SUM(E32:G32)</f>
        <v>316955</v>
      </c>
    </row>
    <row r="33" spans="1:8" ht="15" customHeight="1">
      <c r="A33" s="181" t="s">
        <v>507</v>
      </c>
      <c r="B33" s="182" t="s">
        <v>508</v>
      </c>
      <c r="C33" s="183"/>
      <c r="D33" s="12"/>
      <c r="E33" s="12"/>
      <c r="F33" s="393"/>
      <c r="G33" s="389"/>
      <c r="H33" s="387"/>
    </row>
    <row r="34" spans="1:8" ht="15" customHeight="1">
      <c r="A34" s="181" t="s">
        <v>509</v>
      </c>
      <c r="B34" s="182" t="s">
        <v>510</v>
      </c>
      <c r="C34" s="183">
        <v>6280</v>
      </c>
      <c r="D34" s="12">
        <v>20280</v>
      </c>
      <c r="E34" s="12">
        <v>16027</v>
      </c>
      <c r="F34" s="393">
        <v>4303</v>
      </c>
      <c r="G34" s="389"/>
      <c r="H34" s="387">
        <f>SUM(E34:G34)</f>
        <v>20330</v>
      </c>
    </row>
    <row r="35" spans="1:8" ht="15" customHeight="1">
      <c r="A35" s="181" t="s">
        <v>511</v>
      </c>
      <c r="B35" s="182" t="s">
        <v>512</v>
      </c>
      <c r="C35" s="183"/>
      <c r="D35" s="12"/>
      <c r="E35" s="12"/>
      <c r="F35" s="393"/>
      <c r="G35" s="389"/>
      <c r="H35" s="387">
        <f>SUM(E35:G35)</f>
        <v>0</v>
      </c>
    </row>
    <row r="36" spans="1:8" ht="15" customHeight="1">
      <c r="A36" s="181" t="s">
        <v>315</v>
      </c>
      <c r="B36" s="182" t="s">
        <v>513</v>
      </c>
      <c r="C36" s="183">
        <v>70000</v>
      </c>
      <c r="D36" s="12">
        <v>70000</v>
      </c>
      <c r="E36" s="12">
        <v>78030</v>
      </c>
      <c r="F36" s="393"/>
      <c r="G36" s="389"/>
      <c r="H36" s="387">
        <f>SUM(E36:G36)</f>
        <v>78030</v>
      </c>
    </row>
    <row r="37" spans="1:8" ht="15" customHeight="1">
      <c r="A37" s="181" t="s">
        <v>514</v>
      </c>
      <c r="B37" s="182" t="s">
        <v>515</v>
      </c>
      <c r="C37" s="183">
        <v>6834</v>
      </c>
      <c r="D37" s="12">
        <v>6098</v>
      </c>
      <c r="E37" s="12">
        <v>6098</v>
      </c>
      <c r="F37" s="393"/>
      <c r="G37" s="389"/>
      <c r="H37" s="387">
        <f>SUM(E37:G37)</f>
        <v>6098</v>
      </c>
    </row>
    <row r="38" spans="1:8" ht="15" customHeight="1">
      <c r="A38" s="181" t="s">
        <v>516</v>
      </c>
      <c r="B38" s="182" t="s">
        <v>517</v>
      </c>
      <c r="C38" s="183">
        <v>12136</v>
      </c>
      <c r="D38" s="12">
        <v>21136</v>
      </c>
      <c r="E38" s="12">
        <v>21086</v>
      </c>
      <c r="F38" s="393">
        <v>1162</v>
      </c>
      <c r="G38" s="389"/>
      <c r="H38" s="387">
        <f>SUM(E38:G38)</f>
        <v>22248</v>
      </c>
    </row>
    <row r="39" spans="1:8" ht="15" customHeight="1">
      <c r="A39" s="181" t="s">
        <v>518</v>
      </c>
      <c r="B39" s="182" t="s">
        <v>519</v>
      </c>
      <c r="C39" s="183">
        <v>3750</v>
      </c>
      <c r="D39" s="12"/>
      <c r="E39" s="12"/>
      <c r="F39" s="389"/>
      <c r="G39" s="389"/>
      <c r="H39" s="387"/>
    </row>
    <row r="40" spans="1:8" ht="15" customHeight="1">
      <c r="A40" s="181" t="s">
        <v>520</v>
      </c>
      <c r="B40" s="182" t="s">
        <v>521</v>
      </c>
      <c r="C40" s="183"/>
      <c r="D40" s="12"/>
      <c r="E40" s="12"/>
      <c r="F40" s="393"/>
      <c r="G40" s="389"/>
      <c r="H40" s="387"/>
    </row>
    <row r="41" spans="1:8" ht="15" customHeight="1">
      <c r="A41" s="181" t="s">
        <v>522</v>
      </c>
      <c r="B41" s="182" t="s">
        <v>523</v>
      </c>
      <c r="C41" s="183"/>
      <c r="D41" s="12"/>
      <c r="E41" s="12"/>
      <c r="F41" s="393"/>
      <c r="G41" s="389"/>
      <c r="H41" s="387"/>
    </row>
    <row r="42" spans="1:8" ht="15" customHeight="1">
      <c r="A42" s="181" t="s">
        <v>802</v>
      </c>
      <c r="B42" s="182" t="s">
        <v>525</v>
      </c>
      <c r="C42" s="183"/>
      <c r="D42" s="12">
        <v>1170</v>
      </c>
      <c r="E42" s="12">
        <v>1170</v>
      </c>
      <c r="F42" s="393"/>
      <c r="G42" s="389"/>
      <c r="H42" s="387">
        <f>SUM(E42:G42)</f>
        <v>1170</v>
      </c>
    </row>
    <row r="43" spans="1:8" ht="15" customHeight="1">
      <c r="A43" s="181" t="s">
        <v>524</v>
      </c>
      <c r="B43" s="182" t="s">
        <v>803</v>
      </c>
      <c r="C43" s="183"/>
      <c r="D43" s="12">
        <v>397</v>
      </c>
      <c r="E43" s="12">
        <v>1565</v>
      </c>
      <c r="F43" s="393"/>
      <c r="G43" s="389"/>
      <c r="H43" s="387">
        <f>SUM(E43:G43)</f>
        <v>1565</v>
      </c>
    </row>
    <row r="44" spans="1:8" ht="15" customHeight="1">
      <c r="A44" s="199" t="s">
        <v>526</v>
      </c>
      <c r="B44" s="308" t="s">
        <v>527</v>
      </c>
      <c r="C44" s="75">
        <f>SUM(C34:C43)</f>
        <v>99000</v>
      </c>
      <c r="D44" s="57">
        <f>SUM(D34:D43)</f>
        <v>119081</v>
      </c>
      <c r="E44" s="57">
        <f>SUM(E34:E43)</f>
        <v>123976</v>
      </c>
      <c r="F44" s="393">
        <f>SUM(F33:F43)</f>
        <v>5465</v>
      </c>
      <c r="G44" s="389"/>
      <c r="H44" s="388">
        <f>SUM(E44:G44)</f>
        <v>129441</v>
      </c>
    </row>
    <row r="45" spans="1:8" ht="15" customHeight="1">
      <c r="A45" s="181" t="s">
        <v>828</v>
      </c>
      <c r="B45" s="182" t="s">
        <v>529</v>
      </c>
      <c r="C45" s="183"/>
      <c r="D45" s="12"/>
      <c r="E45" s="12"/>
      <c r="F45" s="394"/>
      <c r="G45" s="390"/>
      <c r="H45" s="388"/>
    </row>
    <row r="46" spans="1:8" ht="15" customHeight="1">
      <c r="A46" s="186" t="s">
        <v>827</v>
      </c>
      <c r="B46" s="182" t="s">
        <v>244</v>
      </c>
      <c r="C46" s="183"/>
      <c r="D46" s="12"/>
      <c r="E46" s="12"/>
      <c r="F46" s="393"/>
      <c r="G46" s="389"/>
      <c r="H46" s="387"/>
    </row>
    <row r="47" spans="1:8" ht="15" customHeight="1">
      <c r="A47" s="186" t="s">
        <v>826</v>
      </c>
      <c r="B47" s="182" t="s">
        <v>252</v>
      </c>
      <c r="C47" s="183"/>
      <c r="D47" s="12"/>
      <c r="E47" s="12"/>
      <c r="F47" s="393"/>
      <c r="G47" s="389"/>
      <c r="H47" s="387"/>
    </row>
    <row r="48" spans="1:8" ht="15" customHeight="1">
      <c r="A48" s="186" t="s">
        <v>530</v>
      </c>
      <c r="B48" s="182" t="s">
        <v>772</v>
      </c>
      <c r="C48" s="183">
        <v>1200</v>
      </c>
      <c r="D48" s="12">
        <v>1200</v>
      </c>
      <c r="E48" s="12">
        <v>1595</v>
      </c>
      <c r="F48" s="393"/>
      <c r="G48" s="389"/>
      <c r="H48" s="387">
        <f>SUM(E48:G48)</f>
        <v>1595</v>
      </c>
    </row>
    <row r="49" spans="1:8" ht="15" customHeight="1">
      <c r="A49" s="181" t="s">
        <v>531</v>
      </c>
      <c r="B49" s="182" t="s">
        <v>773</v>
      </c>
      <c r="C49" s="75"/>
      <c r="D49" s="57"/>
      <c r="E49" s="57"/>
      <c r="F49" s="393"/>
      <c r="G49" s="389"/>
      <c r="H49" s="387"/>
    </row>
    <row r="50" spans="1:8" ht="15" customHeight="1">
      <c r="A50" s="200" t="s">
        <v>107</v>
      </c>
      <c r="B50" s="308" t="s">
        <v>532</v>
      </c>
      <c r="C50" s="75">
        <f>SUM(C45:C49)</f>
        <v>1200</v>
      </c>
      <c r="D50" s="57">
        <f>SUM(D45:D49)</f>
        <v>1200</v>
      </c>
      <c r="E50" s="57">
        <f>SUM(E45:E49)</f>
        <v>1595</v>
      </c>
      <c r="F50" s="393"/>
      <c r="G50" s="389"/>
      <c r="H50" s="388">
        <f>SUM(E50:G50)</f>
        <v>1595</v>
      </c>
    </row>
    <row r="51" spans="1:8" ht="15" customHeight="1">
      <c r="A51" s="307" t="s">
        <v>442</v>
      </c>
      <c r="B51" s="372"/>
      <c r="C51" s="75">
        <f aca="true" t="shared" si="1" ref="C51:H51">C18+C32+C44+C50</f>
        <v>626590</v>
      </c>
      <c r="D51" s="75">
        <f t="shared" si="1"/>
        <v>738151</v>
      </c>
      <c r="E51" s="75">
        <f t="shared" si="1"/>
        <v>782741</v>
      </c>
      <c r="F51" s="75">
        <f t="shared" si="1"/>
        <v>5465</v>
      </c>
      <c r="G51" s="75">
        <f t="shared" si="1"/>
        <v>0</v>
      </c>
      <c r="H51" s="75">
        <f t="shared" si="1"/>
        <v>788206</v>
      </c>
    </row>
    <row r="52" spans="1:8" ht="15" customHeight="1">
      <c r="A52" s="186" t="s">
        <v>162</v>
      </c>
      <c r="B52" s="182" t="s">
        <v>163</v>
      </c>
      <c r="C52" s="183"/>
      <c r="D52" s="12">
        <v>3225</v>
      </c>
      <c r="E52" s="12">
        <v>3225</v>
      </c>
      <c r="F52" s="394"/>
      <c r="G52" s="390"/>
      <c r="H52" s="387">
        <f>SUM(E52:G52)</f>
        <v>3225</v>
      </c>
    </row>
    <row r="53" spans="1:8" ht="15" customHeight="1">
      <c r="A53" s="186" t="s">
        <v>533</v>
      </c>
      <c r="B53" s="182" t="s">
        <v>534</v>
      </c>
      <c r="C53" s="183"/>
      <c r="D53" s="12"/>
      <c r="E53" s="12"/>
      <c r="F53" s="57"/>
      <c r="G53" s="394"/>
      <c r="H53" s="57"/>
    </row>
    <row r="54" spans="1:8" ht="15" customHeight="1">
      <c r="A54" s="186" t="s">
        <v>535</v>
      </c>
      <c r="B54" s="182" t="s">
        <v>236</v>
      </c>
      <c r="C54" s="183"/>
      <c r="D54" s="12"/>
      <c r="E54" s="12"/>
      <c r="F54" s="393"/>
      <c r="G54" s="389"/>
      <c r="H54" s="183"/>
    </row>
    <row r="55" spans="1:8" ht="15" customHeight="1">
      <c r="A55" s="186" t="s">
        <v>536</v>
      </c>
      <c r="B55" s="182" t="s">
        <v>239</v>
      </c>
      <c r="C55" s="183"/>
      <c r="D55" s="12"/>
      <c r="E55" s="12"/>
      <c r="F55" s="389"/>
      <c r="G55" s="389"/>
      <c r="H55" s="183"/>
    </row>
    <row r="56" spans="1:8" ht="15" customHeight="1">
      <c r="A56" s="186" t="s">
        <v>242</v>
      </c>
      <c r="B56" s="182" t="s">
        <v>241</v>
      </c>
      <c r="C56" s="183">
        <v>72377</v>
      </c>
      <c r="D56" s="12">
        <v>15682</v>
      </c>
      <c r="E56" s="12">
        <v>15683</v>
      </c>
      <c r="F56" s="389"/>
      <c r="G56" s="389"/>
      <c r="H56" s="183">
        <f>SUM(E56:G56)</f>
        <v>15683</v>
      </c>
    </row>
    <row r="57" spans="1:8" ht="15" customHeight="1">
      <c r="A57" s="200" t="s">
        <v>108</v>
      </c>
      <c r="B57" s="308" t="s">
        <v>537</v>
      </c>
      <c r="C57" s="75">
        <v>72377</v>
      </c>
      <c r="D57" s="57">
        <v>18907</v>
      </c>
      <c r="E57" s="57">
        <f>E52+E53+E54+E55+E56</f>
        <v>18908</v>
      </c>
      <c r="F57" s="390"/>
      <c r="G57" s="390"/>
      <c r="H57" s="75">
        <f>SUM(H52:H56)</f>
        <v>18908</v>
      </c>
    </row>
    <row r="58" spans="1:8" ht="15" customHeight="1">
      <c r="A58" s="181" t="s">
        <v>538</v>
      </c>
      <c r="B58" s="182" t="s">
        <v>539</v>
      </c>
      <c r="C58" s="183"/>
      <c r="D58" s="12"/>
      <c r="E58" s="12"/>
      <c r="F58" s="389"/>
      <c r="G58" s="389"/>
      <c r="H58" s="183"/>
    </row>
    <row r="59" spans="1:8" ht="15" customHeight="1">
      <c r="A59" s="181" t="s">
        <v>540</v>
      </c>
      <c r="B59" s="182" t="s">
        <v>541</v>
      </c>
      <c r="C59" s="183"/>
      <c r="D59" s="12"/>
      <c r="E59" s="12">
        <v>5980</v>
      </c>
      <c r="F59" s="390"/>
      <c r="G59" s="390"/>
      <c r="H59" s="75">
        <f>SUM(E59:G59)</f>
        <v>5980</v>
      </c>
    </row>
    <row r="60" spans="1:8" ht="15" customHeight="1">
      <c r="A60" s="181" t="s">
        <v>542</v>
      </c>
      <c r="B60" s="182" t="s">
        <v>543</v>
      </c>
      <c r="C60" s="183"/>
      <c r="D60" s="12"/>
      <c r="E60" s="12"/>
      <c r="F60" s="389"/>
      <c r="G60" s="389"/>
      <c r="H60" s="183"/>
    </row>
    <row r="61" spans="1:8" ht="15" customHeight="1">
      <c r="A61" s="181" t="s">
        <v>544</v>
      </c>
      <c r="B61" s="182" t="s">
        <v>545</v>
      </c>
      <c r="C61" s="183"/>
      <c r="D61" s="12"/>
      <c r="E61" s="12"/>
      <c r="F61" s="389"/>
      <c r="G61" s="389"/>
      <c r="H61" s="183"/>
    </row>
    <row r="62" spans="1:8" ht="15" customHeight="1">
      <c r="A62" s="181" t="s">
        <v>546</v>
      </c>
      <c r="B62" s="182" t="s">
        <v>547</v>
      </c>
      <c r="C62" s="75"/>
      <c r="D62" s="57"/>
      <c r="E62" s="57"/>
      <c r="F62" s="389"/>
      <c r="G62" s="389"/>
      <c r="H62" s="183"/>
    </row>
    <row r="63" spans="1:8" ht="15" customHeight="1">
      <c r="A63" s="200" t="s">
        <v>548</v>
      </c>
      <c r="B63" s="308" t="s">
        <v>549</v>
      </c>
      <c r="C63" s="75"/>
      <c r="D63" s="57"/>
      <c r="E63" s="57">
        <f>SUM(E58:E62)</f>
        <v>5980</v>
      </c>
      <c r="F63" s="390"/>
      <c r="G63" s="390"/>
      <c r="H63" s="57">
        <f>SUM(H58:H62)</f>
        <v>5980</v>
      </c>
    </row>
    <row r="64" spans="1:8" ht="15" customHeight="1">
      <c r="A64" s="181" t="s">
        <v>550</v>
      </c>
      <c r="B64" s="182" t="s">
        <v>551</v>
      </c>
      <c r="C64" s="183"/>
      <c r="D64" s="12"/>
      <c r="E64" s="12"/>
      <c r="F64" s="389"/>
      <c r="G64" s="389"/>
      <c r="H64" s="183"/>
    </row>
    <row r="65" spans="1:8" ht="15" customHeight="1">
      <c r="A65" s="186" t="s">
        <v>807</v>
      </c>
      <c r="B65" s="182" t="s">
        <v>254</v>
      </c>
      <c r="C65" s="183"/>
      <c r="D65" s="12"/>
      <c r="E65" s="12"/>
      <c r="F65" s="390"/>
      <c r="G65" s="390"/>
      <c r="H65" s="75"/>
    </row>
    <row r="66" spans="1:8" ht="15" customHeight="1">
      <c r="A66" s="186" t="s">
        <v>829</v>
      </c>
      <c r="B66" s="182" t="s">
        <v>255</v>
      </c>
      <c r="C66" s="75"/>
      <c r="D66" s="57"/>
      <c r="E66" s="57"/>
      <c r="F66" s="389"/>
      <c r="G66" s="389"/>
      <c r="H66" s="183"/>
    </row>
    <row r="67" spans="1:8" ht="15" customHeight="1">
      <c r="A67" s="186" t="s">
        <v>552</v>
      </c>
      <c r="B67" s="182" t="s">
        <v>775</v>
      </c>
      <c r="C67" s="183">
        <v>19514</v>
      </c>
      <c r="D67" s="12"/>
      <c r="E67" s="12"/>
      <c r="F67" s="389"/>
      <c r="G67" s="389"/>
      <c r="H67" s="183"/>
    </row>
    <row r="68" spans="1:8" ht="15" customHeight="1">
      <c r="A68" s="181" t="s">
        <v>553</v>
      </c>
      <c r="B68" s="182" t="s">
        <v>776</v>
      </c>
      <c r="C68" s="75"/>
      <c r="D68" s="57"/>
      <c r="E68" s="12">
        <v>13948</v>
      </c>
      <c r="F68" s="389"/>
      <c r="G68" s="389"/>
      <c r="H68" s="183">
        <f>SUM(E68:G68)</f>
        <v>13948</v>
      </c>
    </row>
    <row r="69" spans="1:8" ht="15" customHeight="1">
      <c r="A69" s="200" t="s">
        <v>110</v>
      </c>
      <c r="B69" s="308" t="s">
        <v>554</v>
      </c>
      <c r="C69" s="57">
        <f>SUM(C64:C68)</f>
        <v>19514</v>
      </c>
      <c r="D69" s="57">
        <f>SUM(D64:D68)</f>
        <v>0</v>
      </c>
      <c r="E69" s="57">
        <f>SUM(E64:E68)</f>
        <v>13948</v>
      </c>
      <c r="F69" s="390"/>
      <c r="G69" s="390"/>
      <c r="H69" s="75">
        <f>SUM(E69:G69)</f>
        <v>13948</v>
      </c>
    </row>
    <row r="70" spans="1:8" ht="15" customHeight="1">
      <c r="A70" s="307" t="s">
        <v>455</v>
      </c>
      <c r="B70" s="372"/>
      <c r="C70" s="57">
        <f aca="true" t="shared" si="2" ref="C70:H70">C57+C63+C69</f>
        <v>91891</v>
      </c>
      <c r="D70" s="57">
        <f t="shared" si="2"/>
        <v>18907</v>
      </c>
      <c r="E70" s="57">
        <f t="shared" si="2"/>
        <v>38836</v>
      </c>
      <c r="F70" s="57">
        <f t="shared" si="2"/>
        <v>0</v>
      </c>
      <c r="G70" s="57">
        <f t="shared" si="2"/>
        <v>0</v>
      </c>
      <c r="H70" s="57">
        <f t="shared" si="2"/>
        <v>38836</v>
      </c>
    </row>
    <row r="71" spans="1:8" ht="15.75">
      <c r="A71" s="373" t="s">
        <v>555</v>
      </c>
      <c r="B71" s="309" t="s">
        <v>556</v>
      </c>
      <c r="C71" s="75">
        <f aca="true" t="shared" si="3" ref="C71:H71">C51+C70</f>
        <v>718481</v>
      </c>
      <c r="D71" s="75">
        <f t="shared" si="3"/>
        <v>757058</v>
      </c>
      <c r="E71" s="75">
        <f t="shared" si="3"/>
        <v>821577</v>
      </c>
      <c r="F71" s="75">
        <f t="shared" si="3"/>
        <v>5465</v>
      </c>
      <c r="G71" s="75">
        <f t="shared" si="3"/>
        <v>0</v>
      </c>
      <c r="H71" s="75">
        <f t="shared" si="3"/>
        <v>827042</v>
      </c>
    </row>
    <row r="72" spans="1:8" ht="15.75">
      <c r="A72" s="374" t="s">
        <v>557</v>
      </c>
      <c r="B72" s="375"/>
      <c r="C72" s="183"/>
      <c r="D72" s="12"/>
      <c r="E72" s="12"/>
      <c r="F72" s="57"/>
      <c r="G72" s="394"/>
      <c r="H72" s="57"/>
    </row>
    <row r="73" spans="1:8" ht="15.75">
      <c r="A73" s="374" t="s">
        <v>558</v>
      </c>
      <c r="B73" s="375"/>
      <c r="C73" s="183"/>
      <c r="D73" s="12"/>
      <c r="E73" s="12"/>
      <c r="F73" s="57"/>
      <c r="G73" s="394"/>
      <c r="H73" s="57"/>
    </row>
    <row r="74" spans="1:8" ht="15">
      <c r="A74" s="311" t="s">
        <v>702</v>
      </c>
      <c r="B74" s="186" t="s">
        <v>703</v>
      </c>
      <c r="C74" s="75"/>
      <c r="D74" s="57"/>
      <c r="E74" s="57"/>
      <c r="F74" s="193"/>
      <c r="G74" s="389"/>
      <c r="H74" s="193"/>
    </row>
    <row r="75" spans="1:8" ht="15">
      <c r="A75" s="181" t="s">
        <v>704</v>
      </c>
      <c r="B75" s="186" t="s">
        <v>705</v>
      </c>
      <c r="C75" s="183"/>
      <c r="D75" s="12"/>
      <c r="E75" s="12"/>
      <c r="F75" s="193"/>
      <c r="G75" s="389"/>
      <c r="H75" s="193"/>
    </row>
    <row r="76" spans="1:8" ht="15">
      <c r="A76" s="311" t="s">
        <v>706</v>
      </c>
      <c r="B76" s="186" t="s">
        <v>707</v>
      </c>
      <c r="C76" s="183"/>
      <c r="D76" s="12"/>
      <c r="E76" s="12"/>
      <c r="F76" s="389"/>
      <c r="G76" s="389"/>
      <c r="H76" s="183"/>
    </row>
    <row r="77" spans="1:8" ht="15">
      <c r="A77" s="187" t="s">
        <v>559</v>
      </c>
      <c r="B77" s="192" t="s">
        <v>560</v>
      </c>
      <c r="C77" s="183"/>
      <c r="D77" s="12"/>
      <c r="E77" s="12"/>
      <c r="F77" s="389"/>
      <c r="G77" s="389"/>
      <c r="H77" s="183"/>
    </row>
    <row r="78" spans="1:8" ht="15">
      <c r="A78" s="181" t="s">
        <v>708</v>
      </c>
      <c r="B78" s="186" t="s">
        <v>709</v>
      </c>
      <c r="C78" s="183"/>
      <c r="D78" s="12"/>
      <c r="E78" s="12"/>
      <c r="F78" s="389"/>
      <c r="G78" s="389"/>
      <c r="H78" s="183"/>
    </row>
    <row r="79" spans="1:8" ht="15">
      <c r="A79" s="311" t="s">
        <v>710</v>
      </c>
      <c r="B79" s="186" t="s">
        <v>711</v>
      </c>
      <c r="C79" s="75"/>
      <c r="D79" s="57"/>
      <c r="E79" s="57"/>
      <c r="F79" s="390"/>
      <c r="G79" s="390"/>
      <c r="H79" s="75"/>
    </row>
    <row r="80" spans="1:8" ht="15">
      <c r="A80" s="181" t="s">
        <v>712</v>
      </c>
      <c r="B80" s="186" t="s">
        <v>713</v>
      </c>
      <c r="C80" s="183"/>
      <c r="D80" s="12"/>
      <c r="E80" s="12"/>
      <c r="F80" s="389"/>
      <c r="G80" s="389"/>
      <c r="H80" s="183"/>
    </row>
    <row r="81" spans="1:8" ht="15">
      <c r="A81" s="311" t="s">
        <v>714</v>
      </c>
      <c r="B81" s="186" t="s">
        <v>715</v>
      </c>
      <c r="C81" s="183"/>
      <c r="D81" s="12"/>
      <c r="E81" s="12"/>
      <c r="F81" s="389"/>
      <c r="G81" s="389"/>
      <c r="H81" s="183"/>
    </row>
    <row r="82" spans="1:8" ht="15">
      <c r="A82" s="198" t="s">
        <v>561</v>
      </c>
      <c r="B82" s="192" t="s">
        <v>562</v>
      </c>
      <c r="C82" s="183"/>
      <c r="D82" s="12"/>
      <c r="E82" s="12"/>
      <c r="F82" s="389"/>
      <c r="G82" s="389"/>
      <c r="H82" s="183"/>
    </row>
    <row r="83" spans="1:8" ht="15">
      <c r="A83" s="186" t="s">
        <v>563</v>
      </c>
      <c r="B83" s="186" t="s">
        <v>564</v>
      </c>
      <c r="C83" s="183">
        <v>44529</v>
      </c>
      <c r="D83" s="12">
        <v>78080</v>
      </c>
      <c r="E83" s="12"/>
      <c r="F83" s="389"/>
      <c r="G83" s="389"/>
      <c r="H83" s="183"/>
    </row>
    <row r="84" spans="1:8" ht="15">
      <c r="A84" s="186" t="s">
        <v>565</v>
      </c>
      <c r="B84" s="186" t="s">
        <v>564</v>
      </c>
      <c r="C84" s="183">
        <v>950378</v>
      </c>
      <c r="D84" s="12">
        <v>887425</v>
      </c>
      <c r="E84" s="12">
        <v>996549</v>
      </c>
      <c r="F84" s="389"/>
      <c r="G84" s="389"/>
      <c r="H84" s="183">
        <f>SUM(E84:G84)</f>
        <v>996549</v>
      </c>
    </row>
    <row r="85" spans="1:8" ht="15">
      <c r="A85" s="186" t="s">
        <v>566</v>
      </c>
      <c r="B85" s="186" t="s">
        <v>567</v>
      </c>
      <c r="C85" s="183"/>
      <c r="D85" s="12"/>
      <c r="E85" s="12"/>
      <c r="F85" s="389"/>
      <c r="G85" s="389"/>
      <c r="H85" s="183"/>
    </row>
    <row r="86" spans="1:8" ht="15">
      <c r="A86" s="186" t="s">
        <v>568</v>
      </c>
      <c r="B86" s="186" t="s">
        <v>567</v>
      </c>
      <c r="C86" s="183"/>
      <c r="D86" s="12"/>
      <c r="E86" s="12"/>
      <c r="F86" s="389"/>
      <c r="G86" s="389"/>
      <c r="H86" s="183"/>
    </row>
    <row r="87" spans="1:8" ht="15">
      <c r="A87" s="192" t="s">
        <v>569</v>
      </c>
      <c r="B87" s="192" t="s">
        <v>570</v>
      </c>
      <c r="C87" s="75">
        <f>SUM(C83:C86)</f>
        <v>994907</v>
      </c>
      <c r="D87" s="57">
        <f>SUM(D83:D86)</f>
        <v>965505</v>
      </c>
      <c r="E87" s="57">
        <f>SUM(E83:E86)</f>
        <v>996549</v>
      </c>
      <c r="F87" s="390"/>
      <c r="G87" s="390"/>
      <c r="H87" s="75">
        <f>SUM(H83:H86)</f>
        <v>996549</v>
      </c>
    </row>
    <row r="88" spans="1:8" ht="15">
      <c r="A88" s="311" t="s">
        <v>571</v>
      </c>
      <c r="B88" s="186" t="s">
        <v>572</v>
      </c>
      <c r="C88" s="183"/>
      <c r="D88" s="12">
        <v>9550</v>
      </c>
      <c r="E88" s="12">
        <v>9550</v>
      </c>
      <c r="F88" s="389"/>
      <c r="G88" s="389"/>
      <c r="H88" s="183">
        <f>SUM(E88:G88)</f>
        <v>9550</v>
      </c>
    </row>
    <row r="89" spans="1:8" ht="15">
      <c r="A89" s="311" t="s">
        <v>573</v>
      </c>
      <c r="B89" s="186" t="s">
        <v>574</v>
      </c>
      <c r="C89" s="183"/>
      <c r="D89" s="12"/>
      <c r="E89" s="12"/>
      <c r="F89" s="390"/>
      <c r="G89" s="390"/>
      <c r="H89" s="75"/>
    </row>
    <row r="90" spans="1:8" ht="15">
      <c r="A90" s="311" t="s">
        <v>575</v>
      </c>
      <c r="B90" s="186" t="s">
        <v>576</v>
      </c>
      <c r="C90" s="75"/>
      <c r="D90" s="57"/>
      <c r="E90" s="57"/>
      <c r="F90" s="389"/>
      <c r="G90" s="389"/>
      <c r="H90" s="183"/>
    </row>
    <row r="91" spans="1:8" ht="15">
      <c r="A91" s="311" t="s">
        <v>577</v>
      </c>
      <c r="B91" s="186" t="s">
        <v>578</v>
      </c>
      <c r="C91" s="183"/>
      <c r="D91" s="12"/>
      <c r="E91" s="12"/>
      <c r="F91" s="389"/>
      <c r="G91" s="389"/>
      <c r="H91" s="183"/>
    </row>
    <row r="92" spans="1:8" ht="15">
      <c r="A92" s="181" t="s">
        <v>579</v>
      </c>
      <c r="B92" s="186" t="s">
        <v>580</v>
      </c>
      <c r="C92" s="183"/>
      <c r="D92" s="12"/>
      <c r="E92" s="12"/>
      <c r="F92" s="389"/>
      <c r="G92" s="389"/>
      <c r="H92" s="183"/>
    </row>
    <row r="93" spans="1:8" ht="15">
      <c r="A93" s="187" t="s">
        <v>581</v>
      </c>
      <c r="B93" s="192" t="s">
        <v>582</v>
      </c>
      <c r="C93" s="75">
        <f aca="true" t="shared" si="4" ref="C93:H93">C77+C82+C87+C88+C89+C90+C91+C92</f>
        <v>994907</v>
      </c>
      <c r="D93" s="75">
        <f t="shared" si="4"/>
        <v>975055</v>
      </c>
      <c r="E93" s="75">
        <f t="shared" si="4"/>
        <v>1006099</v>
      </c>
      <c r="F93" s="75">
        <f t="shared" si="4"/>
        <v>0</v>
      </c>
      <c r="G93" s="75">
        <f t="shared" si="4"/>
        <v>0</v>
      </c>
      <c r="H93" s="75">
        <f t="shared" si="4"/>
        <v>1006099</v>
      </c>
    </row>
    <row r="94" spans="1:8" ht="15">
      <c r="A94" s="181" t="s">
        <v>583</v>
      </c>
      <c r="B94" s="186" t="s">
        <v>584</v>
      </c>
      <c r="C94" s="75"/>
      <c r="D94" s="57"/>
      <c r="E94" s="57"/>
      <c r="F94" s="390"/>
      <c r="G94" s="390"/>
      <c r="H94" s="75"/>
    </row>
    <row r="95" spans="1:8" ht="15">
      <c r="A95" s="181" t="s">
        <v>585</v>
      </c>
      <c r="B95" s="186" t="s">
        <v>586</v>
      </c>
      <c r="C95" s="75"/>
      <c r="D95" s="57"/>
      <c r="E95" s="57"/>
      <c r="F95" s="390"/>
      <c r="G95" s="390"/>
      <c r="H95" s="75"/>
    </row>
    <row r="96" spans="1:8" ht="15">
      <c r="A96" s="311" t="s">
        <v>587</v>
      </c>
      <c r="B96" s="186" t="s">
        <v>588</v>
      </c>
      <c r="C96" s="75"/>
      <c r="D96" s="57"/>
      <c r="E96" s="57"/>
      <c r="F96" s="390"/>
      <c r="G96" s="390"/>
      <c r="H96" s="75"/>
    </row>
    <row r="97" spans="1:8" ht="15">
      <c r="A97" s="311" t="s">
        <v>589</v>
      </c>
      <c r="B97" s="186" t="s">
        <v>590</v>
      </c>
      <c r="C97" s="75"/>
      <c r="D97" s="57"/>
      <c r="E97" s="57"/>
      <c r="F97" s="390"/>
      <c r="G97" s="390"/>
      <c r="H97" s="75"/>
    </row>
    <row r="98" spans="1:8" ht="15">
      <c r="A98" s="198" t="s">
        <v>591</v>
      </c>
      <c r="B98" s="192" t="s">
        <v>592</v>
      </c>
      <c r="C98" s="75"/>
      <c r="D98" s="57"/>
      <c r="E98" s="57"/>
      <c r="F98" s="390"/>
      <c r="G98" s="390"/>
      <c r="H98" s="75"/>
    </row>
    <row r="99" spans="1:8" ht="15">
      <c r="A99" s="187" t="s">
        <v>593</v>
      </c>
      <c r="B99" s="192" t="s">
        <v>594</v>
      </c>
      <c r="C99" s="75"/>
      <c r="D99" s="75"/>
      <c r="E99" s="75"/>
      <c r="F99" s="390"/>
      <c r="G99" s="390"/>
      <c r="H99" s="75"/>
    </row>
    <row r="100" spans="1:8" ht="15.75">
      <c r="A100" s="320" t="s">
        <v>595</v>
      </c>
      <c r="B100" s="321" t="s">
        <v>596</v>
      </c>
      <c r="C100" s="75">
        <f aca="true" t="shared" si="5" ref="C100:H100">C93+C98+C99</f>
        <v>994907</v>
      </c>
      <c r="D100" s="75">
        <f t="shared" si="5"/>
        <v>975055</v>
      </c>
      <c r="E100" s="75">
        <f t="shared" si="5"/>
        <v>1006099</v>
      </c>
      <c r="F100" s="75">
        <f t="shared" si="5"/>
        <v>0</v>
      </c>
      <c r="G100" s="75">
        <f t="shared" si="5"/>
        <v>0</v>
      </c>
      <c r="H100" s="75">
        <f t="shared" si="5"/>
        <v>1006099</v>
      </c>
    </row>
    <row r="101" spans="1:8" ht="15.75">
      <c r="A101" s="322" t="s">
        <v>597</v>
      </c>
      <c r="B101" s="323"/>
      <c r="C101" s="75">
        <f aca="true" t="shared" si="6" ref="C101:H101">C71+C100</f>
        <v>1713388</v>
      </c>
      <c r="D101" s="75">
        <f t="shared" si="6"/>
        <v>1732113</v>
      </c>
      <c r="E101" s="75">
        <f t="shared" si="6"/>
        <v>1827676</v>
      </c>
      <c r="F101" s="75">
        <f t="shared" si="6"/>
        <v>5465</v>
      </c>
      <c r="G101" s="75">
        <f t="shared" si="6"/>
        <v>0</v>
      </c>
      <c r="H101" s="75">
        <f t="shared" si="6"/>
        <v>1833141</v>
      </c>
    </row>
    <row r="102" spans="3:8" ht="15">
      <c r="C102" s="85"/>
      <c r="D102" s="85"/>
      <c r="E102" s="85"/>
      <c r="F102" s="85"/>
      <c r="G102" s="85"/>
      <c r="H102" s="85"/>
    </row>
    <row r="103" spans="3:8" ht="15">
      <c r="C103" s="85"/>
      <c r="D103" s="85"/>
      <c r="E103" s="85"/>
      <c r="F103" s="85"/>
      <c r="G103" s="85"/>
      <c r="H103" s="85"/>
    </row>
    <row r="104" spans="3:8" ht="15">
      <c r="C104" s="85"/>
      <c r="D104" s="85"/>
      <c r="E104" s="85"/>
      <c r="F104" s="85"/>
      <c r="G104" s="85"/>
      <c r="H104" s="85"/>
    </row>
    <row r="105" spans="3:8" ht="15">
      <c r="C105" s="85"/>
      <c r="D105" s="85"/>
      <c r="E105" s="85"/>
      <c r="F105" s="85"/>
      <c r="G105" s="85"/>
      <c r="H105" s="85"/>
    </row>
    <row r="106" spans="3:8" ht="15">
      <c r="C106" s="85"/>
      <c r="D106" s="85"/>
      <c r="E106" s="85"/>
      <c r="F106" s="85"/>
      <c r="G106" s="85"/>
      <c r="H106" s="85"/>
    </row>
    <row r="107" spans="3:8" ht="15">
      <c r="C107" s="85"/>
      <c r="D107" s="85"/>
      <c r="E107" s="85"/>
      <c r="F107" s="85"/>
      <c r="G107" s="85"/>
      <c r="H107" s="85"/>
    </row>
    <row r="108" spans="3:8" ht="15">
      <c r="C108" s="85"/>
      <c r="D108" s="85"/>
      <c r="E108" s="85"/>
      <c r="F108" s="85"/>
      <c r="G108" s="85"/>
      <c r="H108" s="85"/>
    </row>
    <row r="109" spans="3:8" ht="15">
      <c r="C109" s="85"/>
      <c r="D109" s="85"/>
      <c r="E109" s="85"/>
      <c r="F109" s="85"/>
      <c r="G109" s="85"/>
      <c r="H109" s="85"/>
    </row>
    <row r="110" spans="3:8" ht="15">
      <c r="C110" s="85"/>
      <c r="D110" s="85"/>
      <c r="E110" s="85"/>
      <c r="F110" s="85"/>
      <c r="G110" s="85"/>
      <c r="H110" s="85"/>
    </row>
    <row r="111" spans="3:8" ht="15">
      <c r="C111" s="85"/>
      <c r="D111" s="85"/>
      <c r="E111" s="85"/>
      <c r="F111" s="85"/>
      <c r="G111" s="85"/>
      <c r="H111" s="85"/>
    </row>
    <row r="112" spans="3:8" ht="15">
      <c r="C112" s="85"/>
      <c r="D112" s="85"/>
      <c r="E112" s="85"/>
      <c r="F112" s="85"/>
      <c r="G112" s="85"/>
      <c r="H112" s="85"/>
    </row>
    <row r="113" spans="3:8" ht="15">
      <c r="C113" s="85"/>
      <c r="D113" s="85"/>
      <c r="E113" s="85"/>
      <c r="F113" s="85"/>
      <c r="G113" s="85"/>
      <c r="H113" s="85"/>
    </row>
    <row r="114" spans="3:8" ht="15">
      <c r="C114" s="85"/>
      <c r="D114" s="85"/>
      <c r="E114" s="85"/>
      <c r="F114" s="85"/>
      <c r="G114" s="85"/>
      <c r="H114" s="85"/>
    </row>
    <row r="115" spans="3:8" ht="15">
      <c r="C115" s="85"/>
      <c r="D115" s="85"/>
      <c r="E115" s="85"/>
      <c r="F115" s="85"/>
      <c r="G115" s="85"/>
      <c r="H115" s="85"/>
    </row>
    <row r="116" spans="3:8" ht="15">
      <c r="C116" s="85"/>
      <c r="D116" s="85"/>
      <c r="E116" s="85"/>
      <c r="F116" s="85"/>
      <c r="G116" s="85"/>
      <c r="H116" s="85"/>
    </row>
    <row r="117" spans="3:8" ht="15">
      <c r="C117" s="85"/>
      <c r="D117" s="85"/>
      <c r="E117" s="85"/>
      <c r="F117" s="85"/>
      <c r="G117" s="85"/>
      <c r="H117" s="85"/>
    </row>
    <row r="118" spans="3:8" ht="15">
      <c r="C118" s="85"/>
      <c r="D118" s="85"/>
      <c r="E118" s="85"/>
      <c r="F118" s="85"/>
      <c r="G118" s="85"/>
      <c r="H118" s="85"/>
    </row>
    <row r="119" spans="3:8" ht="15">
      <c r="C119" s="85"/>
      <c r="D119" s="85"/>
      <c r="E119" s="85"/>
      <c r="F119" s="85"/>
      <c r="G119" s="85"/>
      <c r="H119" s="85"/>
    </row>
    <row r="120" spans="3:8" ht="15">
      <c r="C120" s="85"/>
      <c r="D120" s="85"/>
      <c r="E120" s="85"/>
      <c r="F120" s="85"/>
      <c r="G120" s="85"/>
      <c r="H120" s="85"/>
    </row>
    <row r="121" spans="3:8" ht="15">
      <c r="C121" s="85"/>
      <c r="D121" s="85"/>
      <c r="E121" s="85"/>
      <c r="F121" s="85"/>
      <c r="G121" s="85"/>
      <c r="H121" s="85"/>
    </row>
    <row r="122" spans="3:8" ht="15">
      <c r="C122" s="85"/>
      <c r="D122" s="85"/>
      <c r="E122" s="85"/>
      <c r="F122" s="85"/>
      <c r="G122" s="85"/>
      <c r="H122" s="85"/>
    </row>
    <row r="123" spans="3:8" ht="15">
      <c r="C123" s="85"/>
      <c r="D123" s="85"/>
      <c r="E123" s="85"/>
      <c r="F123" s="85"/>
      <c r="G123" s="85"/>
      <c r="H123" s="85"/>
    </row>
    <row r="124" spans="3:8" ht="15">
      <c r="C124" s="85"/>
      <c r="D124" s="85"/>
      <c r="E124" s="85"/>
      <c r="F124" s="85"/>
      <c r="G124" s="85"/>
      <c r="H124" s="85"/>
    </row>
    <row r="125" spans="3:8" ht="15">
      <c r="C125" s="85"/>
      <c r="D125" s="85"/>
      <c r="E125" s="85"/>
      <c r="F125" s="85"/>
      <c r="G125" s="85"/>
      <c r="H125" s="85"/>
    </row>
    <row r="126" spans="3:8" ht="15">
      <c r="C126" s="85"/>
      <c r="D126" s="85"/>
      <c r="E126" s="85"/>
      <c r="F126" s="85"/>
      <c r="G126" s="85"/>
      <c r="H126" s="85"/>
    </row>
    <row r="127" spans="3:8" ht="15">
      <c r="C127" s="85"/>
      <c r="D127" s="85"/>
      <c r="E127" s="85"/>
      <c r="F127" s="85"/>
      <c r="G127" s="85"/>
      <c r="H127" s="85"/>
    </row>
    <row r="128" spans="3:8" ht="15">
      <c r="C128" s="85"/>
      <c r="D128" s="85"/>
      <c r="E128" s="85"/>
      <c r="F128" s="85"/>
      <c r="G128" s="85"/>
      <c r="H128" s="85"/>
    </row>
    <row r="129" spans="3:8" ht="15">
      <c r="C129" s="85"/>
      <c r="D129" s="85"/>
      <c r="E129" s="85"/>
      <c r="F129" s="85"/>
      <c r="G129" s="85"/>
      <c r="H129" s="85"/>
    </row>
    <row r="130" spans="3:8" ht="15">
      <c r="C130" s="85"/>
      <c r="D130" s="85"/>
      <c r="E130" s="85"/>
      <c r="F130" s="85"/>
      <c r="G130" s="85"/>
      <c r="H130" s="85"/>
    </row>
    <row r="131" spans="3:8" ht="15">
      <c r="C131" s="85"/>
      <c r="D131" s="85"/>
      <c r="E131" s="85"/>
      <c r="F131" s="85"/>
      <c r="G131" s="85"/>
      <c r="H131" s="85"/>
    </row>
    <row r="132" spans="3:8" ht="15">
      <c r="C132" s="85"/>
      <c r="D132" s="85"/>
      <c r="E132" s="85"/>
      <c r="F132" s="85"/>
      <c r="G132" s="85"/>
      <c r="H132" s="85"/>
    </row>
    <row r="133" spans="3:8" ht="15">
      <c r="C133" s="85"/>
      <c r="D133" s="85"/>
      <c r="E133" s="85"/>
      <c r="F133" s="85"/>
      <c r="G133" s="85"/>
      <c r="H133" s="85"/>
    </row>
    <row r="134" spans="3:8" ht="15">
      <c r="C134" s="85"/>
      <c r="D134" s="85"/>
      <c r="E134" s="85"/>
      <c r="F134" s="85"/>
      <c r="G134" s="85"/>
      <c r="H134" s="85"/>
    </row>
    <row r="135" spans="3:8" ht="15">
      <c r="C135" s="85"/>
      <c r="D135" s="85"/>
      <c r="E135" s="85"/>
      <c r="F135" s="85"/>
      <c r="G135" s="85"/>
      <c r="H135" s="85"/>
    </row>
    <row r="136" spans="3:8" ht="15">
      <c r="C136" s="85"/>
      <c r="D136" s="85"/>
      <c r="E136" s="85"/>
      <c r="F136" s="85"/>
      <c r="G136" s="85"/>
      <c r="H136" s="85"/>
    </row>
    <row r="137" spans="3:8" ht="15">
      <c r="C137" s="85"/>
      <c r="D137" s="85"/>
      <c r="E137" s="85"/>
      <c r="F137" s="85"/>
      <c r="G137" s="85"/>
      <c r="H137" s="85"/>
    </row>
    <row r="138" spans="3:8" ht="15">
      <c r="C138" s="85"/>
      <c r="D138" s="85"/>
      <c r="E138" s="85"/>
      <c r="F138" s="85"/>
      <c r="G138" s="85"/>
      <c r="H138" s="85"/>
    </row>
    <row r="139" spans="3:8" ht="15">
      <c r="C139" s="85"/>
      <c r="D139" s="85"/>
      <c r="E139" s="85"/>
      <c r="F139" s="85"/>
      <c r="G139" s="85"/>
      <c r="H139" s="85"/>
    </row>
    <row r="140" spans="3:8" ht="15">
      <c r="C140" s="85"/>
      <c r="D140" s="85"/>
      <c r="E140" s="85"/>
      <c r="F140" s="85"/>
      <c r="G140" s="85"/>
      <c r="H140" s="85"/>
    </row>
    <row r="141" spans="3:8" ht="15">
      <c r="C141" s="85"/>
      <c r="D141" s="85"/>
      <c r="E141" s="85"/>
      <c r="F141" s="85"/>
      <c r="G141" s="85"/>
      <c r="H141" s="85"/>
    </row>
    <row r="142" spans="3:8" ht="15">
      <c r="C142" s="85"/>
      <c r="D142" s="85"/>
      <c r="E142" s="85"/>
      <c r="F142" s="85"/>
      <c r="G142" s="85"/>
      <c r="H142" s="85"/>
    </row>
    <row r="143" spans="3:8" ht="15">
      <c r="C143" s="85"/>
      <c r="D143" s="85"/>
      <c r="E143" s="85"/>
      <c r="F143" s="85"/>
      <c r="G143" s="85"/>
      <c r="H143" s="85"/>
    </row>
    <row r="144" spans="3:8" ht="15">
      <c r="C144" s="85"/>
      <c r="D144" s="85"/>
      <c r="E144" s="85"/>
      <c r="F144" s="85"/>
      <c r="G144" s="85"/>
      <c r="H144" s="85"/>
    </row>
    <row r="145" spans="3:8" ht="15">
      <c r="C145" s="85"/>
      <c r="D145" s="85"/>
      <c r="E145" s="85"/>
      <c r="F145" s="85"/>
      <c r="G145" s="85"/>
      <c r="H145" s="85"/>
    </row>
    <row r="146" spans="3:8" ht="15">
      <c r="C146" s="85"/>
      <c r="D146" s="85"/>
      <c r="E146" s="85"/>
      <c r="F146" s="85"/>
      <c r="G146" s="85"/>
      <c r="H146" s="85"/>
    </row>
    <row r="147" spans="3:8" ht="15">
      <c r="C147" s="85"/>
      <c r="D147" s="85"/>
      <c r="E147" s="85"/>
      <c r="F147" s="85"/>
      <c r="G147" s="85"/>
      <c r="H147" s="85"/>
    </row>
    <row r="148" spans="3:8" ht="15">
      <c r="C148" s="85"/>
      <c r="D148" s="85"/>
      <c r="E148" s="85"/>
      <c r="F148" s="85"/>
      <c r="G148" s="85"/>
      <c r="H148" s="85"/>
    </row>
    <row r="149" spans="3:8" ht="15">
      <c r="C149" s="85"/>
      <c r="D149" s="85"/>
      <c r="E149" s="85"/>
      <c r="F149" s="85"/>
      <c r="G149" s="85"/>
      <c r="H149" s="85"/>
    </row>
    <row r="150" spans="3:8" ht="15">
      <c r="C150" s="85"/>
      <c r="D150" s="85"/>
      <c r="E150" s="85"/>
      <c r="F150" s="85"/>
      <c r="G150" s="85"/>
      <c r="H150" s="85"/>
    </row>
    <row r="151" spans="3:8" ht="15">
      <c r="C151" s="85"/>
      <c r="D151" s="85"/>
      <c r="E151" s="85"/>
      <c r="F151" s="85"/>
      <c r="G151" s="85"/>
      <c r="H151" s="85"/>
    </row>
    <row r="152" spans="3:8" ht="15">
      <c r="C152" s="85"/>
      <c r="D152" s="85"/>
      <c r="E152" s="85"/>
      <c r="F152" s="85"/>
      <c r="G152" s="85"/>
      <c r="H152" s="85"/>
    </row>
    <row r="153" spans="3:8" ht="15">
      <c r="C153" s="85"/>
      <c r="D153" s="85"/>
      <c r="E153" s="85"/>
      <c r="F153" s="85"/>
      <c r="G153" s="85"/>
      <c r="H153" s="85"/>
    </row>
    <row r="154" spans="3:8" ht="15">
      <c r="C154" s="85"/>
      <c r="D154" s="85"/>
      <c r="E154" s="85"/>
      <c r="F154" s="85"/>
      <c r="G154" s="85"/>
      <c r="H154" s="85"/>
    </row>
    <row r="155" spans="3:8" ht="15">
      <c r="C155" s="85"/>
      <c r="D155" s="85"/>
      <c r="E155" s="85"/>
      <c r="F155" s="85"/>
      <c r="G155" s="85"/>
      <c r="H155" s="85"/>
    </row>
    <row r="156" spans="3:8" ht="15">
      <c r="C156" s="85"/>
      <c r="D156" s="85"/>
      <c r="E156" s="85"/>
      <c r="F156" s="85"/>
      <c r="G156" s="85"/>
      <c r="H156" s="85"/>
    </row>
    <row r="157" spans="3:8" ht="15">
      <c r="C157" s="85"/>
      <c r="D157" s="85"/>
      <c r="E157" s="85"/>
      <c r="F157" s="85"/>
      <c r="G157" s="85"/>
      <c r="H157" s="85"/>
    </row>
    <row r="158" spans="3:8" ht="15">
      <c r="C158" s="85"/>
      <c r="D158" s="85"/>
      <c r="E158" s="85"/>
      <c r="F158" s="85"/>
      <c r="G158" s="85"/>
      <c r="H158" s="85"/>
    </row>
    <row r="159" spans="3:8" ht="15">
      <c r="C159" s="85"/>
      <c r="D159" s="85"/>
      <c r="E159" s="85"/>
      <c r="F159" s="85"/>
      <c r="G159" s="85"/>
      <c r="H159" s="85"/>
    </row>
    <row r="160" spans="3:8" ht="15">
      <c r="C160" s="85"/>
      <c r="D160" s="85"/>
      <c r="E160" s="85"/>
      <c r="F160" s="85"/>
      <c r="G160" s="85"/>
      <c r="H160" s="85"/>
    </row>
    <row r="161" spans="3:8" ht="15">
      <c r="C161" s="85"/>
      <c r="D161" s="85"/>
      <c r="E161" s="85"/>
      <c r="F161" s="85"/>
      <c r="G161" s="85"/>
      <c r="H161" s="85"/>
    </row>
    <row r="162" spans="3:8" ht="15">
      <c r="C162" s="85"/>
      <c r="D162" s="85"/>
      <c r="E162" s="85"/>
      <c r="F162" s="85"/>
      <c r="G162" s="85"/>
      <c r="H162" s="85"/>
    </row>
    <row r="163" spans="3:8" ht="15">
      <c r="C163" s="85"/>
      <c r="D163" s="85"/>
      <c r="E163" s="85"/>
      <c r="F163" s="85"/>
      <c r="G163" s="85"/>
      <c r="H163" s="85"/>
    </row>
    <row r="164" spans="3:8" ht="15">
      <c r="C164" s="85"/>
      <c r="D164" s="85"/>
      <c r="E164" s="85"/>
      <c r="F164" s="85"/>
      <c r="G164" s="85"/>
      <c r="H164" s="85"/>
    </row>
    <row r="165" spans="3:8" ht="15">
      <c r="C165" s="85"/>
      <c r="D165" s="85"/>
      <c r="E165" s="85"/>
      <c r="F165" s="85"/>
      <c r="G165" s="85"/>
      <c r="H165" s="85"/>
    </row>
    <row r="166" spans="3:8" ht="15">
      <c r="C166" s="85"/>
      <c r="D166" s="85"/>
      <c r="E166" s="85"/>
      <c r="F166" s="85"/>
      <c r="G166" s="85"/>
      <c r="H166" s="85"/>
    </row>
    <row r="167" spans="3:8" ht="15">
      <c r="C167" s="85"/>
      <c r="D167" s="85"/>
      <c r="E167" s="85"/>
      <c r="F167" s="85"/>
      <c r="G167" s="85"/>
      <c r="H167" s="85"/>
    </row>
    <row r="168" spans="3:8" ht="15">
      <c r="C168" s="85"/>
      <c r="D168" s="85"/>
      <c r="E168" s="85"/>
      <c r="F168" s="85"/>
      <c r="G168" s="85"/>
      <c r="H168" s="85"/>
    </row>
    <row r="169" spans="3:8" ht="15">
      <c r="C169" s="85"/>
      <c r="D169" s="85"/>
      <c r="E169" s="85"/>
      <c r="F169" s="85"/>
      <c r="G169" s="85"/>
      <c r="H169" s="85"/>
    </row>
    <row r="170" spans="3:8" ht="15">
      <c r="C170" s="85"/>
      <c r="D170" s="85"/>
      <c r="E170" s="85"/>
      <c r="F170" s="85"/>
      <c r="G170" s="85"/>
      <c r="H170" s="85"/>
    </row>
  </sheetData>
  <sheetProtection/>
  <mergeCells count="2">
    <mergeCell ref="A1:H1"/>
    <mergeCell ref="A2:H2"/>
  </mergeCells>
  <printOptions/>
  <pageMargins left="0" right="0" top="0" bottom="0" header="0.31496062992125984" footer="0.31496062992125984"/>
  <pageSetup fitToHeight="0" fitToWidth="1"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62">
      <selection activeCell="A1" sqref="A1:G97"/>
    </sheetView>
  </sheetViews>
  <sheetFormatPr defaultColWidth="9.140625" defaultRowHeight="15"/>
  <cols>
    <col min="1" max="1" width="92.57421875" style="324" customWidth="1"/>
    <col min="2" max="2" width="9.140625" style="324" customWidth="1"/>
    <col min="3" max="3" width="13.00390625" style="326" customWidth="1"/>
    <col min="4" max="4" width="13.00390625" style="324" customWidth="1"/>
    <col min="5" max="5" width="12.57421875" style="324" customWidth="1"/>
    <col min="6" max="6" width="12.8515625" style="324" customWidth="1"/>
    <col min="7" max="7" width="14.8515625" style="324" customWidth="1"/>
    <col min="8" max="16384" width="9.140625" style="324" customWidth="1"/>
  </cols>
  <sheetData>
    <row r="1" spans="1:8" ht="24" customHeight="1">
      <c r="A1" s="1022" t="s">
        <v>1036</v>
      </c>
      <c r="B1" s="1022"/>
      <c r="C1" s="1022"/>
      <c r="D1" s="1022"/>
      <c r="E1" s="1022"/>
      <c r="F1" s="1022"/>
      <c r="G1" s="1022"/>
      <c r="H1" s="779"/>
    </row>
    <row r="2" spans="1:9" ht="24" customHeight="1">
      <c r="A2" s="1026" t="s">
        <v>115</v>
      </c>
      <c r="B2" s="1027"/>
      <c r="C2" s="1027"/>
      <c r="D2" s="1027"/>
      <c r="E2" s="1027"/>
      <c r="F2" s="1027"/>
      <c r="G2" s="1028"/>
      <c r="I2" s="376"/>
    </row>
    <row r="3" ht="18">
      <c r="A3" s="325"/>
    </row>
    <row r="4" spans="1:6" ht="15">
      <c r="A4" s="326" t="s">
        <v>790</v>
      </c>
      <c r="F4" s="179" t="s">
        <v>741</v>
      </c>
    </row>
    <row r="5" spans="1:7" ht="60">
      <c r="A5" s="327" t="s">
        <v>130</v>
      </c>
      <c r="B5" s="328" t="s">
        <v>491</v>
      </c>
      <c r="C5" s="296" t="s">
        <v>599</v>
      </c>
      <c r="D5" s="296" t="s">
        <v>600</v>
      </c>
      <c r="E5" s="296" t="s">
        <v>686</v>
      </c>
      <c r="F5" s="195" t="s">
        <v>691</v>
      </c>
      <c r="G5" s="297" t="s">
        <v>755</v>
      </c>
    </row>
    <row r="6" spans="1:7" ht="15" customHeight="1">
      <c r="A6" s="333" t="s">
        <v>142</v>
      </c>
      <c r="B6" s="338" t="s">
        <v>143</v>
      </c>
      <c r="C6" s="331"/>
      <c r="D6" s="12"/>
      <c r="E6" s="331"/>
      <c r="F6" s="331"/>
      <c r="G6" s="12"/>
    </row>
    <row r="7" spans="1:7" ht="15" customHeight="1">
      <c r="A7" s="334" t="s">
        <v>145</v>
      </c>
      <c r="B7" s="338" t="s">
        <v>146</v>
      </c>
      <c r="C7" s="331"/>
      <c r="D7" s="12"/>
      <c r="E7" s="331"/>
      <c r="F7" s="331"/>
      <c r="G7" s="12"/>
    </row>
    <row r="8" spans="1:7" ht="15" customHeight="1">
      <c r="A8" s="334" t="s">
        <v>692</v>
      </c>
      <c r="B8" s="338" t="s">
        <v>149</v>
      </c>
      <c r="C8" s="331"/>
      <c r="D8" s="12"/>
      <c r="E8" s="331"/>
      <c r="F8" s="331"/>
      <c r="G8" s="12"/>
    </row>
    <row r="9" spans="1:7" ht="15" customHeight="1">
      <c r="A9" s="334" t="s">
        <v>151</v>
      </c>
      <c r="B9" s="338" t="s">
        <v>152</v>
      </c>
      <c r="C9" s="331"/>
      <c r="D9" s="12"/>
      <c r="E9" s="331"/>
      <c r="F9" s="331"/>
      <c r="G9" s="12"/>
    </row>
    <row r="10" spans="1:7" ht="15" customHeight="1">
      <c r="A10" s="334" t="s">
        <v>154</v>
      </c>
      <c r="B10" s="338" t="s">
        <v>155</v>
      </c>
      <c r="C10" s="331"/>
      <c r="D10" s="12"/>
      <c r="E10" s="331"/>
      <c r="F10" s="331"/>
      <c r="G10" s="12"/>
    </row>
    <row r="11" spans="1:7" ht="15" customHeight="1">
      <c r="A11" s="334" t="s">
        <v>157</v>
      </c>
      <c r="B11" s="338" t="s">
        <v>158</v>
      </c>
      <c r="C11" s="331"/>
      <c r="D11" s="12"/>
      <c r="E11" s="331"/>
      <c r="F11" s="331"/>
      <c r="G11" s="12"/>
    </row>
    <row r="12" spans="1:7" ht="15" customHeight="1">
      <c r="A12" s="339" t="s">
        <v>492</v>
      </c>
      <c r="B12" s="377" t="s">
        <v>161</v>
      </c>
      <c r="C12" s="331"/>
      <c r="D12" s="57">
        <f>SUM(D6:D11)</f>
        <v>0</v>
      </c>
      <c r="E12" s="331"/>
      <c r="F12" s="331"/>
      <c r="G12" s="57">
        <f>SUM(G6:G11)</f>
        <v>0</v>
      </c>
    </row>
    <row r="13" spans="1:7" ht="15" customHeight="1">
      <c r="A13" s="334" t="s">
        <v>493</v>
      </c>
      <c r="B13" s="338" t="s">
        <v>494</v>
      </c>
      <c r="C13" s="331"/>
      <c r="D13" s="12"/>
      <c r="E13" s="331"/>
      <c r="F13" s="331"/>
      <c r="G13" s="12"/>
    </row>
    <row r="14" spans="1:7" ht="15" customHeight="1">
      <c r="A14" s="334" t="s">
        <v>495</v>
      </c>
      <c r="B14" s="338" t="s">
        <v>496</v>
      </c>
      <c r="C14" s="331"/>
      <c r="D14" s="12"/>
      <c r="E14" s="331"/>
      <c r="F14" s="331"/>
      <c r="G14" s="12"/>
    </row>
    <row r="15" spans="1:7" ht="15" customHeight="1">
      <c r="A15" s="334" t="s">
        <v>231</v>
      </c>
      <c r="B15" s="338" t="s">
        <v>221</v>
      </c>
      <c r="C15" s="331"/>
      <c r="D15" s="12"/>
      <c r="E15" s="331"/>
      <c r="F15" s="331"/>
      <c r="G15" s="12"/>
    </row>
    <row r="16" spans="1:7" ht="15" customHeight="1">
      <c r="A16" s="334" t="s">
        <v>497</v>
      </c>
      <c r="B16" s="338" t="s">
        <v>232</v>
      </c>
      <c r="C16" s="331"/>
      <c r="D16" s="12"/>
      <c r="E16" s="331"/>
      <c r="F16" s="331"/>
      <c r="G16" s="12"/>
    </row>
    <row r="17" spans="1:7" ht="15" customHeight="1">
      <c r="A17" s="334" t="s">
        <v>498</v>
      </c>
      <c r="B17" s="338" t="s">
        <v>234</v>
      </c>
      <c r="C17" s="331"/>
      <c r="D17" s="12">
        <v>1935</v>
      </c>
      <c r="E17" s="331"/>
      <c r="F17" s="331"/>
      <c r="G17" s="12">
        <v>1935</v>
      </c>
    </row>
    <row r="18" spans="1:7" ht="15" customHeight="1">
      <c r="A18" s="342" t="s">
        <v>499</v>
      </c>
      <c r="B18" s="351" t="s">
        <v>500</v>
      </c>
      <c r="C18" s="337">
        <f>SUM(C15:C17)</f>
        <v>0</v>
      </c>
      <c r="D18" s="57">
        <f>SUM(D12:D17)</f>
        <v>1935</v>
      </c>
      <c r="E18" s="337"/>
      <c r="F18" s="337"/>
      <c r="G18" s="57">
        <f>SUM(G12:G17)</f>
        <v>1935</v>
      </c>
    </row>
    <row r="19" spans="1:7" ht="15" customHeight="1">
      <c r="A19" s="334" t="s">
        <v>693</v>
      </c>
      <c r="B19" s="338" t="s">
        <v>694</v>
      </c>
      <c r="C19" s="331"/>
      <c r="D19" s="12"/>
      <c r="E19" s="331"/>
      <c r="F19" s="331"/>
      <c r="G19" s="12"/>
    </row>
    <row r="20" spans="1:7" ht="15" customHeight="1">
      <c r="A20" s="334" t="s">
        <v>695</v>
      </c>
      <c r="B20" s="338" t="s">
        <v>696</v>
      </c>
      <c r="C20" s="331"/>
      <c r="D20" s="12"/>
      <c r="E20" s="331"/>
      <c r="F20" s="331"/>
      <c r="G20" s="12"/>
    </row>
    <row r="21" spans="1:7" ht="15" customHeight="1">
      <c r="A21" s="339" t="s">
        <v>501</v>
      </c>
      <c r="B21" s="377" t="s">
        <v>287</v>
      </c>
      <c r="C21" s="331"/>
      <c r="D21" s="12"/>
      <c r="E21" s="331"/>
      <c r="F21" s="331"/>
      <c r="G21" s="12"/>
    </row>
    <row r="22" spans="1:7" ht="15" customHeight="1">
      <c r="A22" s="334" t="s">
        <v>502</v>
      </c>
      <c r="B22" s="338" t="s">
        <v>503</v>
      </c>
      <c r="C22" s="331"/>
      <c r="D22" s="12"/>
      <c r="E22" s="331"/>
      <c r="F22" s="331"/>
      <c r="G22" s="12"/>
    </row>
    <row r="23" spans="1:7" ht="15" customHeight="1">
      <c r="A23" s="334" t="s">
        <v>504</v>
      </c>
      <c r="B23" s="338" t="s">
        <v>505</v>
      </c>
      <c r="C23" s="331"/>
      <c r="D23" s="12"/>
      <c r="E23" s="331"/>
      <c r="F23" s="331"/>
      <c r="G23" s="12"/>
    </row>
    <row r="24" spans="1:7" ht="15" customHeight="1">
      <c r="A24" s="334" t="s">
        <v>294</v>
      </c>
      <c r="B24" s="338" t="s">
        <v>290</v>
      </c>
      <c r="C24" s="331"/>
      <c r="D24" s="57"/>
      <c r="E24" s="331"/>
      <c r="F24" s="331"/>
      <c r="G24" s="57"/>
    </row>
    <row r="25" spans="1:7" ht="15" customHeight="1">
      <c r="A25" s="334" t="s">
        <v>295</v>
      </c>
      <c r="B25" s="338" t="s">
        <v>296</v>
      </c>
      <c r="C25" s="331"/>
      <c r="D25" s="12"/>
      <c r="E25" s="331"/>
      <c r="F25" s="331"/>
      <c r="G25" s="12"/>
    </row>
    <row r="26" spans="1:7" ht="15" customHeight="1">
      <c r="A26" s="334" t="s">
        <v>697</v>
      </c>
      <c r="B26" s="338" t="s">
        <v>698</v>
      </c>
      <c r="C26" s="331"/>
      <c r="D26" s="12"/>
      <c r="E26" s="331"/>
      <c r="F26" s="331"/>
      <c r="G26" s="12"/>
    </row>
    <row r="27" spans="1:7" ht="15" customHeight="1">
      <c r="A27" s="334" t="s">
        <v>699</v>
      </c>
      <c r="B27" s="338" t="s">
        <v>700</v>
      </c>
      <c r="C27" s="331"/>
      <c r="D27" s="12"/>
      <c r="E27" s="331"/>
      <c r="F27" s="331"/>
      <c r="G27" s="12"/>
    </row>
    <row r="28" spans="1:7" ht="15" customHeight="1">
      <c r="A28" s="334" t="s">
        <v>299</v>
      </c>
      <c r="B28" s="338" t="s">
        <v>300</v>
      </c>
      <c r="C28" s="331"/>
      <c r="D28" s="12"/>
      <c r="E28" s="331"/>
      <c r="F28" s="331"/>
      <c r="G28" s="12"/>
    </row>
    <row r="29" spans="1:7" ht="15" customHeight="1">
      <c r="A29" s="334" t="s">
        <v>701</v>
      </c>
      <c r="B29" s="338" t="s">
        <v>306</v>
      </c>
      <c r="C29" s="331"/>
      <c r="D29" s="12"/>
      <c r="E29" s="331"/>
      <c r="F29" s="331"/>
      <c r="G29" s="12"/>
    </row>
    <row r="30" spans="1:7" ht="15" customHeight="1">
      <c r="A30" s="339" t="s">
        <v>309</v>
      </c>
      <c r="B30" s="377" t="s">
        <v>310</v>
      </c>
      <c r="C30" s="331"/>
      <c r="D30" s="57">
        <f>SUM(D25:D29)</f>
        <v>0</v>
      </c>
      <c r="E30" s="331"/>
      <c r="F30" s="331"/>
      <c r="G30" s="57">
        <f>SUM(G25:G29)</f>
        <v>0</v>
      </c>
    </row>
    <row r="31" spans="1:7" ht="15" customHeight="1">
      <c r="A31" s="334" t="s">
        <v>312</v>
      </c>
      <c r="B31" s="338" t="s">
        <v>311</v>
      </c>
      <c r="C31" s="331"/>
      <c r="D31" s="57"/>
      <c r="E31" s="331"/>
      <c r="F31" s="331"/>
      <c r="G31" s="57"/>
    </row>
    <row r="32" spans="1:7" ht="15" customHeight="1">
      <c r="A32" s="342" t="s">
        <v>506</v>
      </c>
      <c r="B32" s="351" t="s">
        <v>314</v>
      </c>
      <c r="C32" s="331"/>
      <c r="D32" s="57">
        <f>D21+D22+D23+D24+D30+D31</f>
        <v>0</v>
      </c>
      <c r="E32" s="331"/>
      <c r="F32" s="331"/>
      <c r="G32" s="57">
        <f>G21+G22+G23+G24+G30+G31</f>
        <v>0</v>
      </c>
    </row>
    <row r="33" spans="1:7" ht="15" customHeight="1">
      <c r="A33" s="344" t="s">
        <v>507</v>
      </c>
      <c r="B33" s="338" t="s">
        <v>508</v>
      </c>
      <c r="C33" s="331"/>
      <c r="D33" s="12"/>
      <c r="E33" s="331"/>
      <c r="F33" s="331"/>
      <c r="G33" s="12"/>
    </row>
    <row r="34" spans="1:7" ht="15" customHeight="1">
      <c r="A34" s="344" t="s">
        <v>509</v>
      </c>
      <c r="B34" s="338" t="s">
        <v>510</v>
      </c>
      <c r="C34" s="331">
        <v>594</v>
      </c>
      <c r="D34" s="12">
        <v>592</v>
      </c>
      <c r="E34" s="331"/>
      <c r="F34" s="331"/>
      <c r="G34" s="12">
        <v>592</v>
      </c>
    </row>
    <row r="35" spans="1:7" ht="15" customHeight="1">
      <c r="A35" s="344" t="s">
        <v>511</v>
      </c>
      <c r="B35" s="338" t="s">
        <v>512</v>
      </c>
      <c r="C35" s="331"/>
      <c r="D35" s="12"/>
      <c r="E35" s="331"/>
      <c r="F35" s="331"/>
      <c r="G35" s="12"/>
    </row>
    <row r="36" spans="1:7" ht="15" customHeight="1">
      <c r="A36" s="344" t="s">
        <v>315</v>
      </c>
      <c r="B36" s="338" t="s">
        <v>513</v>
      </c>
      <c r="C36" s="331"/>
      <c r="D36" s="12"/>
      <c r="E36" s="331"/>
      <c r="F36" s="331"/>
      <c r="G36" s="12"/>
    </row>
    <row r="37" spans="1:7" ht="15" customHeight="1">
      <c r="A37" s="344" t="s">
        <v>514</v>
      </c>
      <c r="B37" s="338" t="s">
        <v>515</v>
      </c>
      <c r="C37" s="331"/>
      <c r="D37" s="12"/>
      <c r="E37" s="331"/>
      <c r="F37" s="331"/>
      <c r="G37" s="12"/>
    </row>
    <row r="38" spans="1:7" ht="15" customHeight="1">
      <c r="A38" s="344" t="s">
        <v>516</v>
      </c>
      <c r="B38" s="338" t="s">
        <v>517</v>
      </c>
      <c r="C38" s="331"/>
      <c r="D38" s="12"/>
      <c r="E38" s="331"/>
      <c r="F38" s="331"/>
      <c r="G38" s="12"/>
    </row>
    <row r="39" spans="1:7" ht="15" customHeight="1">
      <c r="A39" s="344" t="s">
        <v>518</v>
      </c>
      <c r="B39" s="338" t="s">
        <v>519</v>
      </c>
      <c r="C39" s="331"/>
      <c r="D39" s="12"/>
      <c r="E39" s="331"/>
      <c r="F39" s="331"/>
      <c r="G39" s="12"/>
    </row>
    <row r="40" spans="1:7" ht="15" customHeight="1">
      <c r="A40" s="344" t="s">
        <v>520</v>
      </c>
      <c r="B40" s="338" t="s">
        <v>521</v>
      </c>
      <c r="C40" s="331"/>
      <c r="D40" s="12"/>
      <c r="E40" s="331"/>
      <c r="F40" s="331"/>
      <c r="G40" s="12"/>
    </row>
    <row r="41" spans="1:7" ht="15" customHeight="1">
      <c r="A41" s="344" t="s">
        <v>522</v>
      </c>
      <c r="B41" s="338" t="s">
        <v>523</v>
      </c>
      <c r="C41" s="331"/>
      <c r="D41" s="12"/>
      <c r="E41" s="331"/>
      <c r="F41" s="331"/>
      <c r="G41" s="12"/>
    </row>
    <row r="42" spans="1:7" ht="15" customHeight="1">
      <c r="A42" s="344" t="s">
        <v>802</v>
      </c>
      <c r="B42" s="338" t="s">
        <v>525</v>
      </c>
      <c r="C42" s="331"/>
      <c r="D42" s="12">
        <v>618</v>
      </c>
      <c r="E42" s="331"/>
      <c r="F42" s="331"/>
      <c r="G42" s="12">
        <v>618</v>
      </c>
    </row>
    <row r="43" spans="1:7" ht="15" customHeight="1">
      <c r="A43" s="344" t="s">
        <v>524</v>
      </c>
      <c r="B43" s="338" t="s">
        <v>803</v>
      </c>
      <c r="C43" s="337"/>
      <c r="D43" s="57"/>
      <c r="E43" s="331"/>
      <c r="F43" s="331"/>
      <c r="G43" s="57"/>
    </row>
    <row r="44" spans="1:7" ht="15" customHeight="1">
      <c r="A44" s="346" t="s">
        <v>526</v>
      </c>
      <c r="B44" s="351" t="s">
        <v>527</v>
      </c>
      <c r="C44" s="337">
        <f>SUM(C34:C43)</f>
        <v>594</v>
      </c>
      <c r="D44" s="337">
        <f>SUM(D34:D43)</f>
        <v>1210</v>
      </c>
      <c r="E44" s="337"/>
      <c r="F44" s="337"/>
      <c r="G44" s="337">
        <f>SUM(G34:G43)</f>
        <v>1210</v>
      </c>
    </row>
    <row r="45" spans="1:7" ht="15" customHeight="1">
      <c r="A45" s="344" t="s">
        <v>528</v>
      </c>
      <c r="B45" s="338" t="s">
        <v>529</v>
      </c>
      <c r="C45" s="331"/>
      <c r="D45" s="12"/>
      <c r="E45" s="331"/>
      <c r="F45" s="331"/>
      <c r="G45" s="12"/>
    </row>
    <row r="46" spans="1:7" ht="15" customHeight="1">
      <c r="A46" s="334" t="s">
        <v>530</v>
      </c>
      <c r="B46" s="338" t="s">
        <v>244</v>
      </c>
      <c r="C46" s="331"/>
      <c r="D46" s="12"/>
      <c r="E46" s="331"/>
      <c r="F46" s="331"/>
      <c r="G46" s="12"/>
    </row>
    <row r="47" spans="1:7" ht="15" customHeight="1">
      <c r="A47" s="344" t="s">
        <v>531</v>
      </c>
      <c r="B47" s="338" t="s">
        <v>252</v>
      </c>
      <c r="C47" s="331"/>
      <c r="D47" s="57"/>
      <c r="E47" s="331"/>
      <c r="F47" s="331"/>
      <c r="G47" s="57"/>
    </row>
    <row r="48" spans="1:7" ht="15" customHeight="1">
      <c r="A48" s="342" t="s">
        <v>107</v>
      </c>
      <c r="B48" s="351" t="s">
        <v>532</v>
      </c>
      <c r="C48" s="331"/>
      <c r="D48" s="57"/>
      <c r="E48" s="331"/>
      <c r="F48" s="331"/>
      <c r="G48" s="57"/>
    </row>
    <row r="49" spans="1:7" ht="15" customHeight="1">
      <c r="A49" s="349" t="s">
        <v>442</v>
      </c>
      <c r="B49" s="378"/>
      <c r="C49" s="337">
        <f>C18+C32+C44+C48</f>
        <v>594</v>
      </c>
      <c r="D49" s="337">
        <f>D18+D32+D44+D48</f>
        <v>3145</v>
      </c>
      <c r="E49" s="337"/>
      <c r="F49" s="337"/>
      <c r="G49" s="337">
        <f>G18+G32+G44+G48</f>
        <v>3145</v>
      </c>
    </row>
    <row r="50" spans="1:7" ht="15" customHeight="1">
      <c r="A50" s="334" t="s">
        <v>162</v>
      </c>
      <c r="B50" s="338" t="s">
        <v>163</v>
      </c>
      <c r="C50" s="331"/>
      <c r="D50" s="12"/>
      <c r="E50" s="331"/>
      <c r="F50" s="331"/>
      <c r="G50" s="12"/>
    </row>
    <row r="51" spans="1:7" ht="15" customHeight="1">
      <c r="A51" s="334" t="s">
        <v>533</v>
      </c>
      <c r="B51" s="338" t="s">
        <v>534</v>
      </c>
      <c r="C51" s="331"/>
      <c r="D51" s="12"/>
      <c r="E51" s="331"/>
      <c r="F51" s="331"/>
      <c r="G51" s="12"/>
    </row>
    <row r="52" spans="1:7" ht="15" customHeight="1">
      <c r="A52" s="334" t="s">
        <v>535</v>
      </c>
      <c r="B52" s="338" t="s">
        <v>236</v>
      </c>
      <c r="C52" s="331"/>
      <c r="D52" s="12"/>
      <c r="E52" s="331"/>
      <c r="F52" s="331"/>
      <c r="G52" s="12"/>
    </row>
    <row r="53" spans="1:7" ht="15" customHeight="1">
      <c r="A53" s="334" t="s">
        <v>536</v>
      </c>
      <c r="B53" s="338" t="s">
        <v>239</v>
      </c>
      <c r="C53" s="331"/>
      <c r="D53" s="12"/>
      <c r="E53" s="331"/>
      <c r="F53" s="331"/>
      <c r="G53" s="12"/>
    </row>
    <row r="54" spans="1:7" ht="15" customHeight="1">
      <c r="A54" s="334" t="s">
        <v>242</v>
      </c>
      <c r="B54" s="338" t="s">
        <v>241</v>
      </c>
      <c r="C54" s="331"/>
      <c r="D54" s="57"/>
      <c r="E54" s="331"/>
      <c r="F54" s="331"/>
      <c r="G54" s="57"/>
    </row>
    <row r="55" spans="1:7" ht="15" customHeight="1">
      <c r="A55" s="342" t="s">
        <v>108</v>
      </c>
      <c r="B55" s="351" t="s">
        <v>537</v>
      </c>
      <c r="C55" s="331"/>
      <c r="D55" s="12"/>
      <c r="E55" s="331"/>
      <c r="F55" s="331"/>
      <c r="G55" s="12"/>
    </row>
    <row r="56" spans="1:7" ht="15" customHeight="1">
      <c r="A56" s="344" t="s">
        <v>538</v>
      </c>
      <c r="B56" s="338" t="s">
        <v>539</v>
      </c>
      <c r="C56" s="331"/>
      <c r="D56" s="12"/>
      <c r="E56" s="331"/>
      <c r="F56" s="331"/>
      <c r="G56" s="12"/>
    </row>
    <row r="57" spans="1:7" ht="15" customHeight="1">
      <c r="A57" s="344" t="s">
        <v>540</v>
      </c>
      <c r="B57" s="338" t="s">
        <v>541</v>
      </c>
      <c r="C57" s="331"/>
      <c r="D57" s="12"/>
      <c r="E57" s="331"/>
      <c r="F57" s="331"/>
      <c r="G57" s="12"/>
    </row>
    <row r="58" spans="1:7" ht="15" customHeight="1">
      <c r="A58" s="344" t="s">
        <v>542</v>
      </c>
      <c r="B58" s="338" t="s">
        <v>543</v>
      </c>
      <c r="C58" s="331"/>
      <c r="D58" s="12"/>
      <c r="E58" s="331"/>
      <c r="F58" s="331"/>
      <c r="G58" s="12"/>
    </row>
    <row r="59" spans="1:7" ht="15" customHeight="1">
      <c r="A59" s="344" t="s">
        <v>544</v>
      </c>
      <c r="B59" s="338" t="s">
        <v>545</v>
      </c>
      <c r="C59" s="331"/>
      <c r="D59" s="12"/>
      <c r="E59" s="331"/>
      <c r="F59" s="331"/>
      <c r="G59" s="12"/>
    </row>
    <row r="60" spans="1:7" ht="15" customHeight="1">
      <c r="A60" s="344" t="s">
        <v>546</v>
      </c>
      <c r="B60" s="338" t="s">
        <v>547</v>
      </c>
      <c r="C60" s="331"/>
      <c r="D60" s="57"/>
      <c r="E60" s="331"/>
      <c r="F60" s="331"/>
      <c r="G60" s="57"/>
    </row>
    <row r="61" spans="1:7" ht="15" customHeight="1">
      <c r="A61" s="342" t="s">
        <v>548</v>
      </c>
      <c r="B61" s="351" t="s">
        <v>549</v>
      </c>
      <c r="C61" s="331"/>
      <c r="D61" s="12"/>
      <c r="E61" s="331"/>
      <c r="F61" s="331"/>
      <c r="G61" s="12"/>
    </row>
    <row r="62" spans="1:7" ht="15" customHeight="1">
      <c r="A62" s="344" t="s">
        <v>550</v>
      </c>
      <c r="B62" s="338" t="s">
        <v>551</v>
      </c>
      <c r="C62" s="331"/>
      <c r="D62" s="12"/>
      <c r="E62" s="331"/>
      <c r="F62" s="331"/>
      <c r="G62" s="12"/>
    </row>
    <row r="63" spans="1:7" ht="15" customHeight="1">
      <c r="A63" s="334" t="s">
        <v>552</v>
      </c>
      <c r="B63" s="338" t="s">
        <v>254</v>
      </c>
      <c r="C63" s="331"/>
      <c r="D63" s="12"/>
      <c r="E63" s="331"/>
      <c r="F63" s="331"/>
      <c r="G63" s="12"/>
    </row>
    <row r="64" spans="1:7" ht="15" customHeight="1">
      <c r="A64" s="344" t="s">
        <v>553</v>
      </c>
      <c r="B64" s="338" t="s">
        <v>255</v>
      </c>
      <c r="C64" s="331"/>
      <c r="D64" s="57"/>
      <c r="E64" s="331"/>
      <c r="F64" s="331"/>
      <c r="G64" s="57"/>
    </row>
    <row r="65" spans="1:7" ht="15" customHeight="1">
      <c r="A65" s="342" t="s">
        <v>110</v>
      </c>
      <c r="B65" s="351" t="s">
        <v>554</v>
      </c>
      <c r="C65" s="331"/>
      <c r="D65" s="57"/>
      <c r="E65" s="331"/>
      <c r="F65" s="331"/>
      <c r="G65" s="57"/>
    </row>
    <row r="66" spans="1:7" ht="15" customHeight="1">
      <c r="A66" s="349" t="s">
        <v>455</v>
      </c>
      <c r="B66" s="378"/>
      <c r="C66" s="337"/>
      <c r="D66" s="57"/>
      <c r="E66" s="331"/>
      <c r="F66" s="331"/>
      <c r="G66" s="57"/>
    </row>
    <row r="67" spans="1:7" ht="15.75">
      <c r="A67" s="379" t="s">
        <v>555</v>
      </c>
      <c r="B67" s="352" t="s">
        <v>556</v>
      </c>
      <c r="C67" s="337">
        <f>C49+C66</f>
        <v>594</v>
      </c>
      <c r="D67" s="337">
        <f>D49+D66</f>
        <v>3145</v>
      </c>
      <c r="E67" s="337"/>
      <c r="F67" s="337"/>
      <c r="G67" s="337">
        <f>G49+G66</f>
        <v>3145</v>
      </c>
    </row>
    <row r="68" spans="1:7" ht="15.75">
      <c r="A68" s="380" t="s">
        <v>557</v>
      </c>
      <c r="B68" s="381"/>
      <c r="C68" s="331"/>
      <c r="D68" s="12"/>
      <c r="E68" s="331"/>
      <c r="F68" s="331"/>
      <c r="G68" s="12"/>
    </row>
    <row r="69" spans="1:7" ht="15.75">
      <c r="A69" s="380" t="s">
        <v>558</v>
      </c>
      <c r="B69" s="381"/>
      <c r="C69" s="331"/>
      <c r="D69" s="12"/>
      <c r="E69" s="331"/>
      <c r="F69" s="331"/>
      <c r="G69" s="12"/>
    </row>
    <row r="70" spans="1:7" ht="15">
      <c r="A70" s="358" t="s">
        <v>702</v>
      </c>
      <c r="B70" s="334" t="s">
        <v>703</v>
      </c>
      <c r="C70" s="331"/>
      <c r="D70" s="12"/>
      <c r="E70" s="331"/>
      <c r="F70" s="331"/>
      <c r="G70" s="12"/>
    </row>
    <row r="71" spans="1:7" ht="15">
      <c r="A71" s="344" t="s">
        <v>704</v>
      </c>
      <c r="B71" s="334" t="s">
        <v>705</v>
      </c>
      <c r="C71" s="331"/>
      <c r="D71" s="12"/>
      <c r="E71" s="331"/>
      <c r="F71" s="331"/>
      <c r="G71" s="12"/>
    </row>
    <row r="72" spans="1:7" ht="15">
      <c r="A72" s="358" t="s">
        <v>706</v>
      </c>
      <c r="B72" s="334" t="s">
        <v>707</v>
      </c>
      <c r="C72" s="331"/>
      <c r="D72" s="57"/>
      <c r="E72" s="331"/>
      <c r="F72" s="331"/>
      <c r="G72" s="57"/>
    </row>
    <row r="73" spans="1:7" ht="15">
      <c r="A73" s="356" t="s">
        <v>559</v>
      </c>
      <c r="B73" s="339" t="s">
        <v>560</v>
      </c>
      <c r="C73" s="331"/>
      <c r="D73" s="12"/>
      <c r="E73" s="331"/>
      <c r="F73" s="331"/>
      <c r="G73" s="12"/>
    </row>
    <row r="74" spans="1:7" ht="15">
      <c r="A74" s="344" t="s">
        <v>708</v>
      </c>
      <c r="B74" s="334" t="s">
        <v>709</v>
      </c>
      <c r="C74" s="331"/>
      <c r="D74" s="12"/>
      <c r="E74" s="331"/>
      <c r="F74" s="331"/>
      <c r="G74" s="12"/>
    </row>
    <row r="75" spans="1:7" ht="15">
      <c r="A75" s="358" t="s">
        <v>710</v>
      </c>
      <c r="B75" s="334" t="s">
        <v>711</v>
      </c>
      <c r="C75" s="331"/>
      <c r="D75" s="12"/>
      <c r="E75" s="331"/>
      <c r="F75" s="331"/>
      <c r="G75" s="12"/>
    </row>
    <row r="76" spans="1:7" ht="15">
      <c r="A76" s="344" t="s">
        <v>712</v>
      </c>
      <c r="B76" s="334" t="s">
        <v>713</v>
      </c>
      <c r="C76" s="331"/>
      <c r="D76" s="12"/>
      <c r="E76" s="331"/>
      <c r="F76" s="331"/>
      <c r="G76" s="12"/>
    </row>
    <row r="77" spans="1:7" ht="15">
      <c r="A77" s="358" t="s">
        <v>714</v>
      </c>
      <c r="B77" s="334" t="s">
        <v>715</v>
      </c>
      <c r="C77" s="331"/>
      <c r="D77" s="57"/>
      <c r="E77" s="331"/>
      <c r="F77" s="331"/>
      <c r="G77" s="57"/>
    </row>
    <row r="78" spans="1:7" ht="15">
      <c r="A78" s="360" t="s">
        <v>561</v>
      </c>
      <c r="B78" s="339" t="s">
        <v>562</v>
      </c>
      <c r="C78" s="669"/>
      <c r="D78" s="12"/>
      <c r="E78" s="331"/>
      <c r="F78" s="331"/>
      <c r="G78" s="12"/>
    </row>
    <row r="79" spans="1:7" ht="15">
      <c r="A79" s="334" t="s">
        <v>563</v>
      </c>
      <c r="B79" s="334" t="s">
        <v>564</v>
      </c>
      <c r="C79" s="669">
        <v>298</v>
      </c>
      <c r="D79" s="12">
        <v>298</v>
      </c>
      <c r="E79" s="331"/>
      <c r="F79" s="331"/>
      <c r="G79" s="12">
        <v>298</v>
      </c>
    </row>
    <row r="80" spans="1:7" ht="15">
      <c r="A80" s="334" t="s">
        <v>565</v>
      </c>
      <c r="B80" s="334" t="s">
        <v>564</v>
      </c>
      <c r="C80" s="669"/>
      <c r="D80" s="12"/>
      <c r="E80" s="331"/>
      <c r="F80" s="331"/>
      <c r="G80" s="12"/>
    </row>
    <row r="81" spans="1:7" ht="15">
      <c r="A81" s="334" t="s">
        <v>566</v>
      </c>
      <c r="B81" s="334" t="s">
        <v>567</v>
      </c>
      <c r="C81" s="669"/>
      <c r="D81" s="12"/>
      <c r="E81" s="331"/>
      <c r="F81" s="331"/>
      <c r="G81" s="12"/>
    </row>
    <row r="82" spans="1:7" ht="15">
      <c r="A82" s="334" t="s">
        <v>568</v>
      </c>
      <c r="B82" s="334" t="s">
        <v>567</v>
      </c>
      <c r="C82" s="670"/>
      <c r="D82" s="57"/>
      <c r="E82" s="331"/>
      <c r="F82" s="331"/>
      <c r="G82" s="57"/>
    </row>
    <row r="83" spans="1:7" ht="15">
      <c r="A83" s="339" t="s">
        <v>569</v>
      </c>
      <c r="B83" s="339" t="s">
        <v>570</v>
      </c>
      <c r="C83" s="670">
        <f>SUM(C79:C82)</f>
        <v>298</v>
      </c>
      <c r="D83" s="57">
        <f>SUM(D79:D82)</f>
        <v>298</v>
      </c>
      <c r="E83" s="331"/>
      <c r="F83" s="331"/>
      <c r="G83" s="57">
        <f>SUM(G79:G82)</f>
        <v>298</v>
      </c>
    </row>
    <row r="84" spans="1:7" ht="15">
      <c r="A84" s="358" t="s">
        <v>571</v>
      </c>
      <c r="B84" s="334" t="s">
        <v>572</v>
      </c>
      <c r="C84" s="331"/>
      <c r="D84" s="12"/>
      <c r="E84" s="331"/>
      <c r="F84" s="331"/>
      <c r="G84" s="12"/>
    </row>
    <row r="85" spans="1:7" ht="15">
      <c r="A85" s="358" t="s">
        <v>573</v>
      </c>
      <c r="B85" s="334" t="s">
        <v>574</v>
      </c>
      <c r="C85" s="331"/>
      <c r="D85" s="12"/>
      <c r="E85" s="331"/>
      <c r="F85" s="331"/>
      <c r="G85" s="12"/>
    </row>
    <row r="86" spans="1:7" ht="15">
      <c r="A86" s="358" t="s">
        <v>575</v>
      </c>
      <c r="B86" s="334" t="s">
        <v>576</v>
      </c>
      <c r="C86" s="331">
        <v>122588</v>
      </c>
      <c r="D86" s="12">
        <v>116058</v>
      </c>
      <c r="E86" s="331"/>
      <c r="F86" s="331"/>
      <c r="G86" s="12">
        <v>116058</v>
      </c>
    </row>
    <row r="87" spans="1:7" ht="15">
      <c r="A87" s="358" t="s">
        <v>577</v>
      </c>
      <c r="B87" s="334" t="s">
        <v>578</v>
      </c>
      <c r="C87" s="331"/>
      <c r="D87" s="12"/>
      <c r="E87" s="331"/>
      <c r="F87" s="331"/>
      <c r="G87" s="12"/>
    </row>
    <row r="88" spans="1:7" ht="15">
      <c r="A88" s="344" t="s">
        <v>579</v>
      </c>
      <c r="B88" s="334" t="s">
        <v>580</v>
      </c>
      <c r="C88" s="337"/>
      <c r="D88" s="57"/>
      <c r="E88" s="331"/>
      <c r="F88" s="331"/>
      <c r="G88" s="57"/>
    </row>
    <row r="89" spans="1:7" ht="15">
      <c r="A89" s="356" t="s">
        <v>581</v>
      </c>
      <c r="B89" s="339" t="s">
        <v>582</v>
      </c>
      <c r="C89" s="337">
        <f>C73+C78+C83+C84+C85+C86+C87+C88</f>
        <v>122886</v>
      </c>
      <c r="D89" s="57">
        <f>D73+D78+D83+D84+D85+D86+D87+D88</f>
        <v>116356</v>
      </c>
      <c r="E89" s="331"/>
      <c r="F89" s="331"/>
      <c r="G89" s="57">
        <f>G73+G78+G83+G84+G85+G86+G87+G88</f>
        <v>116356</v>
      </c>
    </row>
    <row r="90" spans="1:7" ht="15">
      <c r="A90" s="344" t="s">
        <v>583</v>
      </c>
      <c r="B90" s="334" t="s">
        <v>584</v>
      </c>
      <c r="C90" s="331"/>
      <c r="D90" s="12"/>
      <c r="E90" s="331"/>
      <c r="F90" s="331"/>
      <c r="G90" s="12"/>
    </row>
    <row r="91" spans="1:7" ht="15">
      <c r="A91" s="344" t="s">
        <v>585</v>
      </c>
      <c r="B91" s="334" t="s">
        <v>586</v>
      </c>
      <c r="C91" s="331"/>
      <c r="D91" s="12"/>
      <c r="E91" s="331"/>
      <c r="F91" s="331"/>
      <c r="G91" s="12"/>
    </row>
    <row r="92" spans="1:7" ht="15">
      <c r="A92" s="358" t="s">
        <v>587</v>
      </c>
      <c r="B92" s="334" t="s">
        <v>588</v>
      </c>
      <c r="C92" s="331"/>
      <c r="D92" s="12"/>
      <c r="E92" s="331"/>
      <c r="F92" s="331"/>
      <c r="G92" s="12"/>
    </row>
    <row r="93" spans="1:7" ht="15">
      <c r="A93" s="358" t="s">
        <v>589</v>
      </c>
      <c r="B93" s="334" t="s">
        <v>590</v>
      </c>
      <c r="C93" s="331"/>
      <c r="D93" s="57"/>
      <c r="E93" s="331"/>
      <c r="F93" s="331"/>
      <c r="G93" s="57"/>
    </row>
    <row r="94" spans="1:7" ht="15">
      <c r="A94" s="360" t="s">
        <v>591</v>
      </c>
      <c r="B94" s="339" t="s">
        <v>592</v>
      </c>
      <c r="C94" s="337"/>
      <c r="D94" s="57"/>
      <c r="E94" s="331"/>
      <c r="F94" s="331"/>
      <c r="G94" s="57"/>
    </row>
    <row r="95" spans="1:7" ht="15">
      <c r="A95" s="356" t="s">
        <v>593</v>
      </c>
      <c r="B95" s="339" t="s">
        <v>594</v>
      </c>
      <c r="C95" s="337"/>
      <c r="D95" s="57"/>
      <c r="E95" s="331"/>
      <c r="F95" s="331"/>
      <c r="G95" s="57"/>
    </row>
    <row r="96" spans="1:7" ht="15.75">
      <c r="A96" s="363" t="s">
        <v>595</v>
      </c>
      <c r="B96" s="364" t="s">
        <v>596</v>
      </c>
      <c r="C96" s="337">
        <f>C89+C94+C95</f>
        <v>122886</v>
      </c>
      <c r="D96" s="57">
        <f>D89+D94+D95</f>
        <v>116356</v>
      </c>
      <c r="E96" s="331"/>
      <c r="F96" s="331"/>
      <c r="G96" s="57">
        <f>G89+G94+G95</f>
        <v>116356</v>
      </c>
    </row>
    <row r="97" spans="1:7" ht="15.75">
      <c r="A97" s="365" t="s">
        <v>597</v>
      </c>
      <c r="B97" s="366"/>
      <c r="C97" s="337">
        <f>C67+C96</f>
        <v>123480</v>
      </c>
      <c r="D97" s="337">
        <f>D67+D96</f>
        <v>119501</v>
      </c>
      <c r="E97" s="331"/>
      <c r="F97" s="331"/>
      <c r="G97" s="337">
        <f>G67+G96</f>
        <v>119501</v>
      </c>
    </row>
  </sheetData>
  <sheetProtection/>
  <mergeCells count="2">
    <mergeCell ref="A2:G2"/>
    <mergeCell ref="A1:G1"/>
  </mergeCells>
  <printOptions/>
  <pageMargins left="0" right="0" top="0" bottom="0" header="0.31496062992125984" footer="0.31496062992125984"/>
  <pageSetup fitToHeight="0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62">
      <selection activeCell="A1" sqref="A1:G97"/>
    </sheetView>
  </sheetViews>
  <sheetFormatPr defaultColWidth="9.140625" defaultRowHeight="15"/>
  <cols>
    <col min="1" max="1" width="92.57421875" style="324" customWidth="1"/>
    <col min="2" max="2" width="9.140625" style="324" customWidth="1"/>
    <col min="3" max="3" width="10.28125" style="326" customWidth="1"/>
    <col min="4" max="4" width="9.8515625" style="326" customWidth="1"/>
    <col min="5" max="5" width="10.421875" style="326" customWidth="1"/>
    <col min="6" max="6" width="12.57421875" style="326" customWidth="1"/>
    <col min="7" max="7" width="11.421875" style="326" customWidth="1"/>
    <col min="8" max="16384" width="9.140625" style="324" customWidth="1"/>
  </cols>
  <sheetData>
    <row r="1" spans="1:7" ht="24" customHeight="1">
      <c r="A1" s="1022" t="s">
        <v>1036</v>
      </c>
      <c r="B1" s="1023"/>
      <c r="C1" s="1023"/>
      <c r="D1" s="1023"/>
      <c r="E1" s="1023"/>
      <c r="F1" s="1023"/>
      <c r="G1" s="1024"/>
    </row>
    <row r="2" spans="1:7" ht="24" customHeight="1">
      <c r="A2" s="1026" t="s">
        <v>115</v>
      </c>
      <c r="B2" s="1027"/>
      <c r="C2" s="1027"/>
      <c r="D2" s="1027"/>
      <c r="E2" s="1027"/>
      <c r="G2" s="376"/>
    </row>
    <row r="3" ht="18">
      <c r="A3" s="325"/>
    </row>
    <row r="4" spans="1:7" ht="15">
      <c r="A4" s="326" t="s">
        <v>1179</v>
      </c>
      <c r="E4" s="562"/>
      <c r="F4" s="563" t="s">
        <v>690</v>
      </c>
      <c r="G4" s="435"/>
    </row>
    <row r="5" spans="1:7" ht="60">
      <c r="A5" s="327" t="s">
        <v>130</v>
      </c>
      <c r="B5" s="328" t="s">
        <v>491</v>
      </c>
      <c r="C5" s="296" t="s">
        <v>954</v>
      </c>
      <c r="D5" s="487" t="s">
        <v>955</v>
      </c>
      <c r="E5" s="296" t="s">
        <v>686</v>
      </c>
      <c r="F5" s="487" t="s">
        <v>601</v>
      </c>
      <c r="G5" s="487" t="s">
        <v>956</v>
      </c>
    </row>
    <row r="6" spans="1:7" ht="15" customHeight="1">
      <c r="A6" s="333" t="s">
        <v>142</v>
      </c>
      <c r="B6" s="338" t="s">
        <v>143</v>
      </c>
      <c r="C6" s="331"/>
      <c r="D6" s="12"/>
      <c r="E6" s="331"/>
      <c r="F6" s="12"/>
      <c r="G6" s="12"/>
    </row>
    <row r="7" spans="1:7" ht="15" customHeight="1">
      <c r="A7" s="334" t="s">
        <v>145</v>
      </c>
      <c r="B7" s="338" t="s">
        <v>146</v>
      </c>
      <c r="C7" s="331"/>
      <c r="D7" s="12"/>
      <c r="E7" s="331"/>
      <c r="F7" s="12"/>
      <c r="G7" s="12"/>
    </row>
    <row r="8" spans="1:7" ht="15" customHeight="1">
      <c r="A8" s="334" t="s">
        <v>692</v>
      </c>
      <c r="B8" s="338" t="s">
        <v>149</v>
      </c>
      <c r="C8" s="331"/>
      <c r="D8" s="12"/>
      <c r="E8" s="331"/>
      <c r="F8" s="12"/>
      <c r="G8" s="12"/>
    </row>
    <row r="9" spans="1:7" ht="15" customHeight="1">
      <c r="A9" s="334" t="s">
        <v>151</v>
      </c>
      <c r="B9" s="338" t="s">
        <v>152</v>
      </c>
      <c r="C9" s="331"/>
      <c r="D9" s="12"/>
      <c r="E9" s="331"/>
      <c r="F9" s="12"/>
      <c r="G9" s="12"/>
    </row>
    <row r="10" spans="1:7" ht="15" customHeight="1">
      <c r="A10" s="334" t="s">
        <v>154</v>
      </c>
      <c r="B10" s="338" t="s">
        <v>155</v>
      </c>
      <c r="C10" s="331"/>
      <c r="D10" s="12"/>
      <c r="E10" s="331"/>
      <c r="F10" s="12"/>
      <c r="G10" s="12"/>
    </row>
    <row r="11" spans="1:7" ht="15" customHeight="1">
      <c r="A11" s="334" t="s">
        <v>157</v>
      </c>
      <c r="B11" s="338" t="s">
        <v>158</v>
      </c>
      <c r="C11" s="331"/>
      <c r="D11" s="12"/>
      <c r="E11" s="331"/>
      <c r="F11" s="12"/>
      <c r="G11" s="12"/>
    </row>
    <row r="12" spans="1:7" ht="15" customHeight="1">
      <c r="A12" s="339" t="s">
        <v>492</v>
      </c>
      <c r="B12" s="377" t="s">
        <v>161</v>
      </c>
      <c r="C12" s="331"/>
      <c r="D12" s="57">
        <f>SUM(D6:D11)</f>
        <v>0</v>
      </c>
      <c r="E12" s="331"/>
      <c r="F12" s="57"/>
      <c r="G12" s="57">
        <f>SUM(G6:G11)</f>
        <v>0</v>
      </c>
    </row>
    <row r="13" spans="1:7" ht="15" customHeight="1">
      <c r="A13" s="334" t="s">
        <v>493</v>
      </c>
      <c r="B13" s="338" t="s">
        <v>494</v>
      </c>
      <c r="C13" s="331"/>
      <c r="D13" s="12"/>
      <c r="E13" s="331"/>
      <c r="F13" s="12"/>
      <c r="G13" s="12"/>
    </row>
    <row r="14" spans="1:7" ht="15" customHeight="1">
      <c r="A14" s="334" t="s">
        <v>495</v>
      </c>
      <c r="B14" s="338" t="s">
        <v>496</v>
      </c>
      <c r="C14" s="331"/>
      <c r="D14" s="12"/>
      <c r="E14" s="331"/>
      <c r="F14" s="12"/>
      <c r="G14" s="12"/>
    </row>
    <row r="15" spans="1:7" ht="15" customHeight="1">
      <c r="A15" s="334" t="s">
        <v>231</v>
      </c>
      <c r="B15" s="338" t="s">
        <v>221</v>
      </c>
      <c r="C15" s="331"/>
      <c r="D15" s="12"/>
      <c r="E15" s="331"/>
      <c r="F15" s="12"/>
      <c r="G15" s="12"/>
    </row>
    <row r="16" spans="1:7" ht="15" customHeight="1">
      <c r="A16" s="334" t="s">
        <v>497</v>
      </c>
      <c r="B16" s="338" t="s">
        <v>232</v>
      </c>
      <c r="C16" s="331"/>
      <c r="D16" s="12"/>
      <c r="E16" s="331"/>
      <c r="F16" s="12"/>
      <c r="G16" s="12"/>
    </row>
    <row r="17" spans="1:7" ht="15" customHeight="1">
      <c r="A17" s="334" t="s">
        <v>498</v>
      </c>
      <c r="B17" s="338" t="s">
        <v>234</v>
      </c>
      <c r="C17" s="331">
        <v>52000</v>
      </c>
      <c r="D17" s="12">
        <v>57146</v>
      </c>
      <c r="E17" s="331"/>
      <c r="F17" s="12"/>
      <c r="G17" s="12">
        <v>57146</v>
      </c>
    </row>
    <row r="18" spans="1:7" ht="15" customHeight="1">
      <c r="A18" s="342" t="s">
        <v>499</v>
      </c>
      <c r="B18" s="351" t="s">
        <v>500</v>
      </c>
      <c r="C18" s="337">
        <f>SUM(C15:C17)</f>
        <v>52000</v>
      </c>
      <c r="D18" s="57">
        <f>SUM(D12:D17)</f>
        <v>57146</v>
      </c>
      <c r="E18" s="331"/>
      <c r="F18" s="57"/>
      <c r="G18" s="57">
        <f>SUM(G12:G17)</f>
        <v>57146</v>
      </c>
    </row>
    <row r="19" spans="1:7" ht="15" customHeight="1">
      <c r="A19" s="334" t="s">
        <v>693</v>
      </c>
      <c r="B19" s="338" t="s">
        <v>694</v>
      </c>
      <c r="C19" s="331"/>
      <c r="D19" s="12"/>
      <c r="E19" s="331"/>
      <c r="F19" s="12"/>
      <c r="G19" s="12"/>
    </row>
    <row r="20" spans="1:7" ht="15" customHeight="1">
      <c r="A20" s="334" t="s">
        <v>695</v>
      </c>
      <c r="B20" s="338" t="s">
        <v>696</v>
      </c>
      <c r="C20" s="331"/>
      <c r="D20" s="12"/>
      <c r="E20" s="331"/>
      <c r="F20" s="12"/>
      <c r="G20" s="12"/>
    </row>
    <row r="21" spans="1:7" ht="15" customHeight="1">
      <c r="A21" s="339" t="s">
        <v>501</v>
      </c>
      <c r="B21" s="377" t="s">
        <v>287</v>
      </c>
      <c r="C21" s="331"/>
      <c r="D21" s="12"/>
      <c r="E21" s="331"/>
      <c r="F21" s="12"/>
      <c r="G21" s="12"/>
    </row>
    <row r="22" spans="1:7" ht="15" customHeight="1">
      <c r="A22" s="334" t="s">
        <v>502</v>
      </c>
      <c r="B22" s="338" t="s">
        <v>503</v>
      </c>
      <c r="C22" s="331"/>
      <c r="D22" s="12"/>
      <c r="E22" s="331"/>
      <c r="F22" s="12"/>
      <c r="G22" s="12"/>
    </row>
    <row r="23" spans="1:7" ht="15" customHeight="1">
      <c r="A23" s="334" t="s">
        <v>504</v>
      </c>
      <c r="B23" s="338" t="s">
        <v>505</v>
      </c>
      <c r="C23" s="331"/>
      <c r="D23" s="12"/>
      <c r="E23" s="331"/>
      <c r="F23" s="12"/>
      <c r="G23" s="12"/>
    </row>
    <row r="24" spans="1:7" ht="15" customHeight="1">
      <c r="A24" s="334" t="s">
        <v>294</v>
      </c>
      <c r="B24" s="338" t="s">
        <v>290</v>
      </c>
      <c r="C24" s="331"/>
      <c r="D24" s="57"/>
      <c r="E24" s="331"/>
      <c r="F24" s="57"/>
      <c r="G24" s="57"/>
    </row>
    <row r="25" spans="1:7" ht="15" customHeight="1">
      <c r="A25" s="334" t="s">
        <v>295</v>
      </c>
      <c r="B25" s="338" t="s">
        <v>296</v>
      </c>
      <c r="C25" s="331"/>
      <c r="D25" s="12"/>
      <c r="E25" s="331"/>
      <c r="F25" s="12"/>
      <c r="G25" s="12"/>
    </row>
    <row r="26" spans="1:7" ht="15" customHeight="1">
      <c r="A26" s="334" t="s">
        <v>697</v>
      </c>
      <c r="B26" s="338" t="s">
        <v>698</v>
      </c>
      <c r="C26" s="331"/>
      <c r="D26" s="12"/>
      <c r="E26" s="331"/>
      <c r="F26" s="12"/>
      <c r="G26" s="12"/>
    </row>
    <row r="27" spans="1:7" ht="15" customHeight="1">
      <c r="A27" s="334" t="s">
        <v>699</v>
      </c>
      <c r="B27" s="338" t="s">
        <v>700</v>
      </c>
      <c r="C27" s="331"/>
      <c r="D27" s="12"/>
      <c r="E27" s="331"/>
      <c r="F27" s="12"/>
      <c r="G27" s="12"/>
    </row>
    <row r="28" spans="1:7" ht="15" customHeight="1">
      <c r="A28" s="334" t="s">
        <v>299</v>
      </c>
      <c r="B28" s="338" t="s">
        <v>300</v>
      </c>
      <c r="C28" s="331"/>
      <c r="D28" s="12"/>
      <c r="E28" s="331"/>
      <c r="F28" s="12"/>
      <c r="G28" s="12"/>
    </row>
    <row r="29" spans="1:7" ht="15" customHeight="1">
      <c r="A29" s="334" t="s">
        <v>701</v>
      </c>
      <c r="B29" s="338" t="s">
        <v>306</v>
      </c>
      <c r="C29" s="331"/>
      <c r="D29" s="12"/>
      <c r="E29" s="331"/>
      <c r="F29" s="12"/>
      <c r="G29" s="12"/>
    </row>
    <row r="30" spans="1:7" ht="15" customHeight="1">
      <c r="A30" s="339" t="s">
        <v>309</v>
      </c>
      <c r="B30" s="377" t="s">
        <v>310</v>
      </c>
      <c r="C30" s="331"/>
      <c r="D30" s="57">
        <f>SUM(D25:D29)</f>
        <v>0</v>
      </c>
      <c r="E30" s="331"/>
      <c r="F30" s="57"/>
      <c r="G30" s="57">
        <f>SUM(G25:G29)</f>
        <v>0</v>
      </c>
    </row>
    <row r="31" spans="1:7" ht="15" customHeight="1">
      <c r="A31" s="334" t="s">
        <v>312</v>
      </c>
      <c r="B31" s="338" t="s">
        <v>311</v>
      </c>
      <c r="C31" s="331"/>
      <c r="D31" s="57"/>
      <c r="E31" s="331"/>
      <c r="F31" s="57"/>
      <c r="G31" s="57"/>
    </row>
    <row r="32" spans="1:7" ht="15" customHeight="1">
      <c r="A32" s="342" t="s">
        <v>506</v>
      </c>
      <c r="B32" s="351" t="s">
        <v>314</v>
      </c>
      <c r="C32" s="331"/>
      <c r="D32" s="57">
        <f>D21+D22+D23+D24+D30+D31</f>
        <v>0</v>
      </c>
      <c r="E32" s="331"/>
      <c r="F32" s="57"/>
      <c r="G32" s="57">
        <f>G21+G22+G23+G24+G30+G31</f>
        <v>0</v>
      </c>
    </row>
    <row r="33" spans="1:7" ht="15" customHeight="1">
      <c r="A33" s="344" t="s">
        <v>507</v>
      </c>
      <c r="B33" s="338" t="s">
        <v>508</v>
      </c>
      <c r="C33" s="331"/>
      <c r="D33" s="12"/>
      <c r="E33" s="331"/>
      <c r="F33" s="12"/>
      <c r="G33" s="12"/>
    </row>
    <row r="34" spans="1:7" ht="15" customHeight="1">
      <c r="A34" s="344" t="s">
        <v>509</v>
      </c>
      <c r="B34" s="338" t="s">
        <v>510</v>
      </c>
      <c r="C34" s="331">
        <v>2000</v>
      </c>
      <c r="D34" s="12">
        <v>1412</v>
      </c>
      <c r="E34" s="331"/>
      <c r="F34" s="12"/>
      <c r="G34" s="12">
        <v>1412</v>
      </c>
    </row>
    <row r="35" spans="1:7" ht="15" customHeight="1">
      <c r="A35" s="344" t="s">
        <v>511</v>
      </c>
      <c r="B35" s="338" t="s">
        <v>512</v>
      </c>
      <c r="C35" s="331"/>
      <c r="D35" s="12"/>
      <c r="E35" s="331"/>
      <c r="F35" s="12"/>
      <c r="G35" s="12"/>
    </row>
    <row r="36" spans="1:7" ht="15" customHeight="1">
      <c r="A36" s="344" t="s">
        <v>315</v>
      </c>
      <c r="B36" s="338" t="s">
        <v>513</v>
      </c>
      <c r="C36" s="331"/>
      <c r="D36" s="12"/>
      <c r="E36" s="331"/>
      <c r="F36" s="12"/>
      <c r="G36" s="12"/>
    </row>
    <row r="37" spans="1:7" ht="15" customHeight="1">
      <c r="A37" s="344" t="s">
        <v>514</v>
      </c>
      <c r="B37" s="338" t="s">
        <v>515</v>
      </c>
      <c r="C37" s="331"/>
      <c r="D37" s="12"/>
      <c r="E37" s="331"/>
      <c r="F37" s="12"/>
      <c r="G37" s="12"/>
    </row>
    <row r="38" spans="1:7" ht="15" customHeight="1">
      <c r="A38" s="344" t="s">
        <v>516</v>
      </c>
      <c r="B38" s="338" t="s">
        <v>517</v>
      </c>
      <c r="C38" s="331"/>
      <c r="D38" s="12"/>
      <c r="E38" s="331"/>
      <c r="F38" s="12"/>
      <c r="G38" s="12"/>
    </row>
    <row r="39" spans="1:7" ht="15" customHeight="1">
      <c r="A39" s="344" t="s">
        <v>518</v>
      </c>
      <c r="B39" s="338" t="s">
        <v>519</v>
      </c>
      <c r="C39" s="331"/>
      <c r="D39" s="12"/>
      <c r="E39" s="331"/>
      <c r="F39" s="12"/>
      <c r="G39" s="12"/>
    </row>
    <row r="40" spans="1:7" ht="15" customHeight="1">
      <c r="A40" s="344" t="s">
        <v>520</v>
      </c>
      <c r="B40" s="338" t="s">
        <v>521</v>
      </c>
      <c r="C40" s="331"/>
      <c r="D40" s="12"/>
      <c r="E40" s="331"/>
      <c r="F40" s="12"/>
      <c r="G40" s="12"/>
    </row>
    <row r="41" spans="1:7" ht="15" customHeight="1">
      <c r="A41" s="344" t="s">
        <v>522</v>
      </c>
      <c r="B41" s="338" t="s">
        <v>523</v>
      </c>
      <c r="C41" s="331"/>
      <c r="D41" s="12"/>
      <c r="E41" s="331"/>
      <c r="F41" s="12"/>
      <c r="G41" s="12"/>
    </row>
    <row r="42" spans="1:7" ht="15" customHeight="1">
      <c r="A42" s="344" t="s">
        <v>802</v>
      </c>
      <c r="B42" s="338" t="s">
        <v>525</v>
      </c>
      <c r="C42" s="331"/>
      <c r="D42" s="12"/>
      <c r="E42" s="331"/>
      <c r="F42" s="12"/>
      <c r="G42" s="12"/>
    </row>
    <row r="43" spans="1:7" ht="15" customHeight="1">
      <c r="A43" s="344" t="s">
        <v>524</v>
      </c>
      <c r="B43" s="338" t="s">
        <v>803</v>
      </c>
      <c r="C43" s="337"/>
      <c r="D43" s="57"/>
      <c r="E43" s="331"/>
      <c r="F43" s="57"/>
      <c r="G43" s="57"/>
    </row>
    <row r="44" spans="1:7" ht="15" customHeight="1">
      <c r="A44" s="346" t="s">
        <v>526</v>
      </c>
      <c r="B44" s="351" t="s">
        <v>527</v>
      </c>
      <c r="C44" s="337">
        <f>SUM(C34:C43)</f>
        <v>2000</v>
      </c>
      <c r="D44" s="57">
        <f>SUM(D34:D43)</f>
        <v>1412</v>
      </c>
      <c r="E44" s="331"/>
      <c r="F44" s="57"/>
      <c r="G44" s="57">
        <f>SUM(G34:G43)</f>
        <v>1412</v>
      </c>
    </row>
    <row r="45" spans="1:7" ht="15" customHeight="1">
      <c r="A45" s="344" t="s">
        <v>528</v>
      </c>
      <c r="B45" s="338" t="s">
        <v>529</v>
      </c>
      <c r="C45" s="331"/>
      <c r="D45" s="12"/>
      <c r="E45" s="331"/>
      <c r="F45" s="12"/>
      <c r="G45" s="12"/>
    </row>
    <row r="46" spans="1:7" ht="15" customHeight="1">
      <c r="A46" s="334" t="s">
        <v>530</v>
      </c>
      <c r="B46" s="338" t="s">
        <v>244</v>
      </c>
      <c r="C46" s="331"/>
      <c r="D46" s="12"/>
      <c r="E46" s="331"/>
      <c r="F46" s="12"/>
      <c r="G46" s="12"/>
    </row>
    <row r="47" spans="1:7" ht="15" customHeight="1">
      <c r="A47" s="344" t="s">
        <v>531</v>
      </c>
      <c r="B47" s="338" t="s">
        <v>252</v>
      </c>
      <c r="C47" s="331"/>
      <c r="D47" s="57"/>
      <c r="E47" s="331"/>
      <c r="F47" s="57"/>
      <c r="G47" s="57"/>
    </row>
    <row r="48" spans="1:7" ht="15" customHeight="1">
      <c r="A48" s="342" t="s">
        <v>107</v>
      </c>
      <c r="B48" s="351" t="s">
        <v>532</v>
      </c>
      <c r="C48" s="331"/>
      <c r="D48" s="57"/>
      <c r="E48" s="331"/>
      <c r="F48" s="57"/>
      <c r="G48" s="57"/>
    </row>
    <row r="49" spans="1:7" ht="15" customHeight="1">
      <c r="A49" s="349" t="s">
        <v>442</v>
      </c>
      <c r="B49" s="378"/>
      <c r="C49" s="337">
        <f>C18+C32+C44+C48</f>
        <v>54000</v>
      </c>
      <c r="D49" s="337">
        <f>D18+D32+D44+D48</f>
        <v>58558</v>
      </c>
      <c r="E49" s="337"/>
      <c r="F49" s="337"/>
      <c r="G49" s="337">
        <f>G18+G32+G44+G48</f>
        <v>58558</v>
      </c>
    </row>
    <row r="50" spans="1:7" ht="15" customHeight="1">
      <c r="A50" s="334" t="s">
        <v>162</v>
      </c>
      <c r="B50" s="338" t="s">
        <v>163</v>
      </c>
      <c r="C50" s="331"/>
      <c r="D50" s="12"/>
      <c r="E50" s="331"/>
      <c r="F50" s="12"/>
      <c r="G50" s="12"/>
    </row>
    <row r="51" spans="1:7" ht="15" customHeight="1">
      <c r="A51" s="334" t="s">
        <v>533</v>
      </c>
      <c r="B51" s="338" t="s">
        <v>534</v>
      </c>
      <c r="C51" s="331"/>
      <c r="D51" s="12"/>
      <c r="E51" s="331"/>
      <c r="F51" s="12"/>
      <c r="G51" s="12"/>
    </row>
    <row r="52" spans="1:7" ht="15" customHeight="1">
      <c r="A52" s="334" t="s">
        <v>535</v>
      </c>
      <c r="B52" s="338" t="s">
        <v>236</v>
      </c>
      <c r="C52" s="331"/>
      <c r="D52" s="12"/>
      <c r="E52" s="331"/>
      <c r="F52" s="12"/>
      <c r="G52" s="12"/>
    </row>
    <row r="53" spans="1:7" ht="15" customHeight="1">
      <c r="A53" s="334" t="s">
        <v>536</v>
      </c>
      <c r="B53" s="338" t="s">
        <v>239</v>
      </c>
      <c r="C53" s="331"/>
      <c r="D53" s="12"/>
      <c r="E53" s="331"/>
      <c r="F53" s="12"/>
      <c r="G53" s="12"/>
    </row>
    <row r="54" spans="1:7" ht="15" customHeight="1">
      <c r="A54" s="334" t="s">
        <v>242</v>
      </c>
      <c r="B54" s="338" t="s">
        <v>241</v>
      </c>
      <c r="C54" s="331"/>
      <c r="D54" s="57"/>
      <c r="E54" s="331"/>
      <c r="F54" s="57"/>
      <c r="G54" s="57"/>
    </row>
    <row r="55" spans="1:7" ht="15" customHeight="1">
      <c r="A55" s="342" t="s">
        <v>108</v>
      </c>
      <c r="B55" s="351" t="s">
        <v>537</v>
      </c>
      <c r="C55" s="331"/>
      <c r="D55" s="12"/>
      <c r="E55" s="331"/>
      <c r="F55" s="12"/>
      <c r="G55" s="12"/>
    </row>
    <row r="56" spans="1:7" ht="15" customHeight="1">
      <c r="A56" s="344" t="s">
        <v>538</v>
      </c>
      <c r="B56" s="338" t="s">
        <v>539</v>
      </c>
      <c r="C56" s="331"/>
      <c r="D56" s="12"/>
      <c r="E56" s="331"/>
      <c r="F56" s="12"/>
      <c r="G56" s="12"/>
    </row>
    <row r="57" spans="1:7" ht="15" customHeight="1">
      <c r="A57" s="344" t="s">
        <v>540</v>
      </c>
      <c r="B57" s="338" t="s">
        <v>541</v>
      </c>
      <c r="C57" s="331"/>
      <c r="D57" s="12"/>
      <c r="E57" s="331"/>
      <c r="F57" s="12"/>
      <c r="G57" s="12"/>
    </row>
    <row r="58" spans="1:7" ht="15" customHeight="1">
      <c r="A58" s="344" t="s">
        <v>542</v>
      </c>
      <c r="B58" s="338" t="s">
        <v>543</v>
      </c>
      <c r="C58" s="331"/>
      <c r="D58" s="12"/>
      <c r="E58" s="331"/>
      <c r="F58" s="12"/>
      <c r="G58" s="12"/>
    </row>
    <row r="59" spans="1:7" ht="15" customHeight="1">
      <c r="A59" s="344" t="s">
        <v>544</v>
      </c>
      <c r="B59" s="338" t="s">
        <v>545</v>
      </c>
      <c r="C59" s="331"/>
      <c r="D59" s="12"/>
      <c r="E59" s="331"/>
      <c r="F59" s="12"/>
      <c r="G59" s="12"/>
    </row>
    <row r="60" spans="1:7" ht="15" customHeight="1">
      <c r="A60" s="344" t="s">
        <v>546</v>
      </c>
      <c r="B60" s="338" t="s">
        <v>547</v>
      </c>
      <c r="C60" s="331"/>
      <c r="D60" s="57"/>
      <c r="E60" s="331"/>
      <c r="F60" s="57"/>
      <c r="G60" s="57"/>
    </row>
    <row r="61" spans="1:7" ht="15" customHeight="1">
      <c r="A61" s="342" t="s">
        <v>548</v>
      </c>
      <c r="B61" s="351" t="s">
        <v>549</v>
      </c>
      <c r="C61" s="331"/>
      <c r="D61" s="12"/>
      <c r="E61" s="331"/>
      <c r="F61" s="12"/>
      <c r="G61" s="12"/>
    </row>
    <row r="62" spans="1:7" ht="15" customHeight="1">
      <c r="A62" s="344" t="s">
        <v>550</v>
      </c>
      <c r="B62" s="338" t="s">
        <v>551</v>
      </c>
      <c r="C62" s="331"/>
      <c r="D62" s="12"/>
      <c r="E62" s="331"/>
      <c r="F62" s="12"/>
      <c r="G62" s="12"/>
    </row>
    <row r="63" spans="1:7" ht="15" customHeight="1">
      <c r="A63" s="334" t="s">
        <v>552</v>
      </c>
      <c r="B63" s="338" t="s">
        <v>254</v>
      </c>
      <c r="C63" s="331"/>
      <c r="D63" s="12"/>
      <c r="E63" s="331"/>
      <c r="F63" s="12"/>
      <c r="G63" s="12"/>
    </row>
    <row r="64" spans="1:7" ht="15" customHeight="1">
      <c r="A64" s="344" t="s">
        <v>553</v>
      </c>
      <c r="B64" s="338" t="s">
        <v>255</v>
      </c>
      <c r="C64" s="331"/>
      <c r="D64" s="57"/>
      <c r="E64" s="331"/>
      <c r="F64" s="57"/>
      <c r="G64" s="57"/>
    </row>
    <row r="65" spans="1:7" ht="15" customHeight="1">
      <c r="A65" s="342" t="s">
        <v>110</v>
      </c>
      <c r="B65" s="351" t="s">
        <v>554</v>
      </c>
      <c r="C65" s="331"/>
      <c r="D65" s="57"/>
      <c r="E65" s="331"/>
      <c r="F65" s="57"/>
      <c r="G65" s="57"/>
    </row>
    <row r="66" spans="1:7" ht="15" customHeight="1">
      <c r="A66" s="349" t="s">
        <v>455</v>
      </c>
      <c r="B66" s="378"/>
      <c r="C66" s="337">
        <f>C55+C61+C65</f>
        <v>0</v>
      </c>
      <c r="D66" s="337">
        <f>D55+D61+D65</f>
        <v>0</v>
      </c>
      <c r="E66" s="331"/>
      <c r="F66" s="57"/>
      <c r="G66" s="337">
        <f>G55+G61+G65</f>
        <v>0</v>
      </c>
    </row>
    <row r="67" spans="1:7" ht="15.75">
      <c r="A67" s="379" t="s">
        <v>555</v>
      </c>
      <c r="B67" s="352" t="s">
        <v>556</v>
      </c>
      <c r="C67" s="337">
        <f>C49+C66</f>
        <v>54000</v>
      </c>
      <c r="D67" s="337">
        <f>D49+D66</f>
        <v>58558</v>
      </c>
      <c r="E67" s="337"/>
      <c r="F67" s="337"/>
      <c r="G67" s="337">
        <f>G49+G66</f>
        <v>58558</v>
      </c>
    </row>
    <row r="68" spans="1:7" ht="15.75">
      <c r="A68" s="380" t="s">
        <v>557</v>
      </c>
      <c r="B68" s="381"/>
      <c r="C68" s="331"/>
      <c r="D68" s="12"/>
      <c r="E68" s="331"/>
      <c r="F68" s="12"/>
      <c r="G68" s="12"/>
    </row>
    <row r="69" spans="1:7" ht="15.75">
      <c r="A69" s="380" t="s">
        <v>558</v>
      </c>
      <c r="B69" s="381"/>
      <c r="C69" s="331"/>
      <c r="D69" s="12"/>
      <c r="E69" s="331"/>
      <c r="F69" s="12"/>
      <c r="G69" s="12"/>
    </row>
    <row r="70" spans="1:7" ht="15">
      <c r="A70" s="358" t="s">
        <v>702</v>
      </c>
      <c r="B70" s="334" t="s">
        <v>703</v>
      </c>
      <c r="C70" s="331"/>
      <c r="D70" s="12"/>
      <c r="E70" s="331"/>
      <c r="F70" s="12"/>
      <c r="G70" s="12"/>
    </row>
    <row r="71" spans="1:7" ht="15">
      <c r="A71" s="344" t="s">
        <v>704</v>
      </c>
      <c r="B71" s="334" t="s">
        <v>705</v>
      </c>
      <c r="C71" s="331"/>
      <c r="D71" s="12"/>
      <c r="E71" s="331"/>
      <c r="F71" s="12"/>
      <c r="G71" s="12"/>
    </row>
    <row r="72" spans="1:7" ht="15">
      <c r="A72" s="358" t="s">
        <v>706</v>
      </c>
      <c r="B72" s="334" t="s">
        <v>707</v>
      </c>
      <c r="C72" s="331"/>
      <c r="D72" s="57"/>
      <c r="E72" s="331"/>
      <c r="F72" s="57"/>
      <c r="G72" s="57"/>
    </row>
    <row r="73" spans="1:7" ht="15">
      <c r="A73" s="356" t="s">
        <v>559</v>
      </c>
      <c r="B73" s="339" t="s">
        <v>560</v>
      </c>
      <c r="C73" s="331"/>
      <c r="D73" s="57"/>
      <c r="E73" s="331"/>
      <c r="F73" s="57"/>
      <c r="G73" s="57"/>
    </row>
    <row r="74" spans="1:7" ht="15">
      <c r="A74" s="344" t="s">
        <v>708</v>
      </c>
      <c r="B74" s="334" t="s">
        <v>709</v>
      </c>
      <c r="C74" s="331"/>
      <c r="D74" s="12"/>
      <c r="E74" s="331"/>
      <c r="F74" s="12"/>
      <c r="G74" s="12"/>
    </row>
    <row r="75" spans="1:7" ht="15">
      <c r="A75" s="358" t="s">
        <v>710</v>
      </c>
      <c r="B75" s="334" t="s">
        <v>711</v>
      </c>
      <c r="C75" s="331"/>
      <c r="D75" s="12"/>
      <c r="E75" s="331"/>
      <c r="F75" s="12"/>
      <c r="G75" s="12"/>
    </row>
    <row r="76" spans="1:7" ht="15">
      <c r="A76" s="344" t="s">
        <v>712</v>
      </c>
      <c r="B76" s="334" t="s">
        <v>713</v>
      </c>
      <c r="C76" s="331"/>
      <c r="D76" s="12"/>
      <c r="E76" s="331"/>
      <c r="F76" s="12"/>
      <c r="G76" s="12"/>
    </row>
    <row r="77" spans="1:7" ht="15">
      <c r="A77" s="358" t="s">
        <v>714</v>
      </c>
      <c r="B77" s="334" t="s">
        <v>715</v>
      </c>
      <c r="C77" s="331"/>
      <c r="D77" s="12"/>
      <c r="E77" s="331"/>
      <c r="F77" s="12"/>
      <c r="G77" s="12"/>
    </row>
    <row r="78" spans="1:7" ht="15">
      <c r="A78" s="360" t="s">
        <v>561</v>
      </c>
      <c r="B78" s="339" t="s">
        <v>562</v>
      </c>
      <c r="C78" s="331"/>
      <c r="D78" s="57"/>
      <c r="E78" s="331"/>
      <c r="F78" s="57"/>
      <c r="G78" s="57"/>
    </row>
    <row r="79" spans="1:7" ht="15">
      <c r="A79" s="334" t="s">
        <v>563</v>
      </c>
      <c r="B79" s="334" t="s">
        <v>564</v>
      </c>
      <c r="C79" s="669">
        <v>1518</v>
      </c>
      <c r="D79" s="12">
        <v>1518</v>
      </c>
      <c r="E79" s="331"/>
      <c r="F79" s="12"/>
      <c r="G79" s="12">
        <v>1518</v>
      </c>
    </row>
    <row r="80" spans="1:7" ht="15">
      <c r="A80" s="334" t="s">
        <v>565</v>
      </c>
      <c r="B80" s="334" t="s">
        <v>564</v>
      </c>
      <c r="C80" s="669"/>
      <c r="D80" s="12"/>
      <c r="E80" s="331"/>
      <c r="F80" s="12"/>
      <c r="G80" s="12"/>
    </row>
    <row r="81" spans="1:7" ht="15">
      <c r="A81" s="334" t="s">
        <v>566</v>
      </c>
      <c r="B81" s="334" t="s">
        <v>567</v>
      </c>
      <c r="C81" s="669"/>
      <c r="D81" s="12"/>
      <c r="E81" s="331"/>
      <c r="F81" s="12"/>
      <c r="G81" s="12"/>
    </row>
    <row r="82" spans="1:7" ht="15">
      <c r="A82" s="334" t="s">
        <v>568</v>
      </c>
      <c r="B82" s="334" t="s">
        <v>567</v>
      </c>
      <c r="C82" s="669"/>
      <c r="D82" s="12"/>
      <c r="E82" s="331"/>
      <c r="F82" s="12"/>
      <c r="G82" s="12"/>
    </row>
    <row r="83" spans="1:7" ht="15">
      <c r="A83" s="339" t="s">
        <v>569</v>
      </c>
      <c r="B83" s="339" t="s">
        <v>570</v>
      </c>
      <c r="C83" s="670">
        <f>SUM(C79:C82)</f>
        <v>1518</v>
      </c>
      <c r="D83" s="57">
        <f>SUM(D79:D82)</f>
        <v>1518</v>
      </c>
      <c r="E83" s="331"/>
      <c r="F83" s="57"/>
      <c r="G83" s="57">
        <f>SUM(G79:G82)</f>
        <v>1518</v>
      </c>
    </row>
    <row r="84" spans="1:7" ht="15">
      <c r="A84" s="358" t="s">
        <v>571</v>
      </c>
      <c r="B84" s="334" t="s">
        <v>572</v>
      </c>
      <c r="C84" s="331"/>
      <c r="D84" s="12"/>
      <c r="E84" s="337"/>
      <c r="F84" s="12"/>
      <c r="G84" s="12"/>
    </row>
    <row r="85" spans="1:7" ht="15">
      <c r="A85" s="358" t="s">
        <v>573</v>
      </c>
      <c r="B85" s="334" t="s">
        <v>574</v>
      </c>
      <c r="C85" s="331"/>
      <c r="D85" s="12"/>
      <c r="E85" s="331"/>
      <c r="F85" s="12"/>
      <c r="G85" s="12"/>
    </row>
    <row r="86" spans="1:7" ht="15">
      <c r="A86" s="358" t="s">
        <v>575</v>
      </c>
      <c r="B86" s="334" t="s">
        <v>576</v>
      </c>
      <c r="C86" s="331">
        <v>18762</v>
      </c>
      <c r="D86" s="12">
        <v>11893</v>
      </c>
      <c r="E86" s="331"/>
      <c r="F86" s="12"/>
      <c r="G86" s="12">
        <v>11893</v>
      </c>
    </row>
    <row r="87" spans="1:7" ht="15">
      <c r="A87" s="358" t="s">
        <v>577</v>
      </c>
      <c r="B87" s="334" t="s">
        <v>578</v>
      </c>
      <c r="C87" s="331"/>
      <c r="D87" s="12"/>
      <c r="E87" s="331"/>
      <c r="F87" s="12"/>
      <c r="G87" s="12"/>
    </row>
    <row r="88" spans="1:7" ht="15">
      <c r="A88" s="344" t="s">
        <v>579</v>
      </c>
      <c r="B88" s="334" t="s">
        <v>580</v>
      </c>
      <c r="C88" s="331"/>
      <c r="D88" s="12"/>
      <c r="E88" s="331"/>
      <c r="F88" s="12"/>
      <c r="G88" s="12"/>
    </row>
    <row r="89" spans="1:7" ht="15">
      <c r="A89" s="356" t="s">
        <v>581</v>
      </c>
      <c r="B89" s="339" t="s">
        <v>582</v>
      </c>
      <c r="C89" s="337">
        <f>SUM(C83:C88)</f>
        <v>20280</v>
      </c>
      <c r="D89" s="57">
        <f>D73+D78+D83+D84+D85+D86+D87+D88</f>
        <v>13411</v>
      </c>
      <c r="E89" s="331"/>
      <c r="F89" s="57"/>
      <c r="G89" s="57">
        <f>G73+G78+G83+G84+G85+G86+G87+G88</f>
        <v>13411</v>
      </c>
    </row>
    <row r="90" spans="1:7" ht="15">
      <c r="A90" s="344" t="s">
        <v>583</v>
      </c>
      <c r="B90" s="334" t="s">
        <v>584</v>
      </c>
      <c r="C90" s="331"/>
      <c r="D90" s="12"/>
      <c r="E90" s="337"/>
      <c r="F90" s="12"/>
      <c r="G90" s="12"/>
    </row>
    <row r="91" spans="1:7" ht="15">
      <c r="A91" s="344" t="s">
        <v>585</v>
      </c>
      <c r="B91" s="334" t="s">
        <v>586</v>
      </c>
      <c r="C91" s="331"/>
      <c r="D91" s="12"/>
      <c r="E91" s="331"/>
      <c r="F91" s="12"/>
      <c r="G91" s="12"/>
    </row>
    <row r="92" spans="1:7" ht="15">
      <c r="A92" s="358" t="s">
        <v>587</v>
      </c>
      <c r="B92" s="334" t="s">
        <v>588</v>
      </c>
      <c r="C92" s="331"/>
      <c r="D92" s="12"/>
      <c r="E92" s="331"/>
      <c r="F92" s="12"/>
      <c r="G92" s="12"/>
    </row>
    <row r="93" spans="1:7" ht="15">
      <c r="A93" s="358" t="s">
        <v>589</v>
      </c>
      <c r="B93" s="334" t="s">
        <v>590</v>
      </c>
      <c r="C93" s="331"/>
      <c r="D93" s="12"/>
      <c r="E93" s="331"/>
      <c r="F93" s="12"/>
      <c r="G93" s="12"/>
    </row>
    <row r="94" spans="1:7" ht="15">
      <c r="A94" s="360" t="s">
        <v>591</v>
      </c>
      <c r="B94" s="339" t="s">
        <v>592</v>
      </c>
      <c r="C94" s="331"/>
      <c r="D94" s="57"/>
      <c r="E94" s="331"/>
      <c r="F94" s="57"/>
      <c r="G94" s="57"/>
    </row>
    <row r="95" spans="1:7" ht="15">
      <c r="A95" s="356" t="s">
        <v>593</v>
      </c>
      <c r="B95" s="339" t="s">
        <v>594</v>
      </c>
      <c r="C95" s="337"/>
      <c r="D95" s="57"/>
      <c r="E95" s="331"/>
      <c r="F95" s="57"/>
      <c r="G95" s="57"/>
    </row>
    <row r="96" spans="1:7" ht="15.75">
      <c r="A96" s="363" t="s">
        <v>595</v>
      </c>
      <c r="B96" s="364" t="s">
        <v>596</v>
      </c>
      <c r="C96" s="337">
        <f>SUM(C89:C95)</f>
        <v>20280</v>
      </c>
      <c r="D96" s="57">
        <f>D89+D94+D95</f>
        <v>13411</v>
      </c>
      <c r="E96" s="331"/>
      <c r="F96" s="57"/>
      <c r="G96" s="57">
        <f>G89+G94+G95</f>
        <v>13411</v>
      </c>
    </row>
    <row r="97" spans="1:7" ht="15.75">
      <c r="A97" s="365" t="s">
        <v>597</v>
      </c>
      <c r="B97" s="366"/>
      <c r="C97" s="337">
        <f>C67+C96</f>
        <v>74280</v>
      </c>
      <c r="D97" s="57">
        <f>D67+D96</f>
        <v>71969</v>
      </c>
      <c r="E97" s="331"/>
      <c r="F97" s="57"/>
      <c r="G97" s="57">
        <f>G67+G96</f>
        <v>71969</v>
      </c>
    </row>
  </sheetData>
  <sheetProtection/>
  <mergeCells count="2">
    <mergeCell ref="A2:E2"/>
    <mergeCell ref="A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63">
      <selection activeCell="A1" sqref="A1:G97"/>
    </sheetView>
  </sheetViews>
  <sheetFormatPr defaultColWidth="9.140625" defaultRowHeight="15"/>
  <cols>
    <col min="1" max="1" width="92.57421875" style="324" customWidth="1"/>
    <col min="2" max="2" width="9.140625" style="324" customWidth="1"/>
    <col min="3" max="3" width="13.00390625" style="326" customWidth="1"/>
    <col min="4" max="4" width="13.00390625" style="324" customWidth="1"/>
    <col min="5" max="5" width="14.140625" style="324" customWidth="1"/>
    <col min="6" max="6" width="14.00390625" style="324" customWidth="1"/>
    <col min="7" max="7" width="15.00390625" style="324" customWidth="1"/>
    <col min="8" max="16384" width="9.140625" style="324" customWidth="1"/>
  </cols>
  <sheetData>
    <row r="1" spans="1:8" ht="24" customHeight="1">
      <c r="A1" s="1022" t="s">
        <v>1036</v>
      </c>
      <c r="B1" s="1022"/>
      <c r="C1" s="1022"/>
      <c r="D1" s="1022"/>
      <c r="E1" s="1022"/>
      <c r="F1" s="1022"/>
      <c r="G1" s="1022"/>
      <c r="H1" s="779"/>
    </row>
    <row r="2" spans="1:9" ht="24" customHeight="1">
      <c r="A2" s="1026" t="s">
        <v>115</v>
      </c>
      <c r="B2" s="1027"/>
      <c r="C2" s="1027"/>
      <c r="D2" s="1027"/>
      <c r="E2" s="1027"/>
      <c r="F2" s="1027"/>
      <c r="G2" s="1028"/>
      <c r="I2" s="376"/>
    </row>
    <row r="3" ht="18">
      <c r="A3" s="325"/>
    </row>
    <row r="4" spans="1:6" ht="15">
      <c r="A4" s="326" t="s">
        <v>1150</v>
      </c>
      <c r="F4" s="179" t="s">
        <v>716</v>
      </c>
    </row>
    <row r="5" spans="1:7" ht="60">
      <c r="A5" s="327" t="s">
        <v>130</v>
      </c>
      <c r="B5" s="328" t="s">
        <v>491</v>
      </c>
      <c r="C5" s="296" t="s">
        <v>599</v>
      </c>
      <c r="D5" s="296" t="s">
        <v>600</v>
      </c>
      <c r="E5" s="296" t="s">
        <v>686</v>
      </c>
      <c r="F5" s="195" t="s">
        <v>691</v>
      </c>
      <c r="G5" s="297" t="s">
        <v>756</v>
      </c>
    </row>
    <row r="6" spans="1:7" ht="15" customHeight="1">
      <c r="A6" s="333" t="s">
        <v>142</v>
      </c>
      <c r="B6" s="338" t="s">
        <v>143</v>
      </c>
      <c r="C6" s="331"/>
      <c r="D6" s="12"/>
      <c r="E6" s="331"/>
      <c r="F6" s="331"/>
      <c r="G6" s="12"/>
    </row>
    <row r="7" spans="1:7" ht="15" customHeight="1">
      <c r="A7" s="334" t="s">
        <v>145</v>
      </c>
      <c r="B7" s="338" t="s">
        <v>146</v>
      </c>
      <c r="C7" s="331"/>
      <c r="D7" s="12"/>
      <c r="E7" s="331"/>
      <c r="F7" s="331"/>
      <c r="G7" s="12"/>
    </row>
    <row r="8" spans="1:7" ht="15" customHeight="1">
      <c r="A8" s="334" t="s">
        <v>692</v>
      </c>
      <c r="B8" s="338" t="s">
        <v>149</v>
      </c>
      <c r="C8" s="331"/>
      <c r="D8" s="12"/>
      <c r="E8" s="331"/>
      <c r="F8" s="331"/>
      <c r="G8" s="12"/>
    </row>
    <row r="9" spans="1:7" ht="15" customHeight="1">
      <c r="A9" s="334" t="s">
        <v>151</v>
      </c>
      <c r="B9" s="338" t="s">
        <v>152</v>
      </c>
      <c r="C9" s="331"/>
      <c r="D9" s="12"/>
      <c r="E9" s="331"/>
      <c r="F9" s="331"/>
      <c r="G9" s="12"/>
    </row>
    <row r="10" spans="1:7" ht="15" customHeight="1">
      <c r="A10" s="334" t="s">
        <v>154</v>
      </c>
      <c r="B10" s="338" t="s">
        <v>155</v>
      </c>
      <c r="C10" s="331"/>
      <c r="D10" s="12"/>
      <c r="E10" s="331"/>
      <c r="F10" s="331"/>
      <c r="G10" s="12"/>
    </row>
    <row r="11" spans="1:7" ht="15" customHeight="1">
      <c r="A11" s="334" t="s">
        <v>157</v>
      </c>
      <c r="B11" s="338" t="s">
        <v>158</v>
      </c>
      <c r="C11" s="331"/>
      <c r="D11" s="12"/>
      <c r="E11" s="331"/>
      <c r="F11" s="331"/>
      <c r="G11" s="12"/>
    </row>
    <row r="12" spans="1:7" ht="15" customHeight="1">
      <c r="A12" s="339" t="s">
        <v>492</v>
      </c>
      <c r="B12" s="377" t="s">
        <v>161</v>
      </c>
      <c r="C12" s="331"/>
      <c r="D12" s="57"/>
      <c r="E12" s="331"/>
      <c r="F12" s="331"/>
      <c r="G12" s="57"/>
    </row>
    <row r="13" spans="1:7" ht="15" customHeight="1">
      <c r="A13" s="334" t="s">
        <v>493</v>
      </c>
      <c r="B13" s="338" t="s">
        <v>494</v>
      </c>
      <c r="C13" s="331"/>
      <c r="D13" s="12"/>
      <c r="E13" s="331"/>
      <c r="F13" s="331"/>
      <c r="G13" s="12"/>
    </row>
    <row r="14" spans="1:7" ht="15" customHeight="1">
      <c r="A14" s="334" t="s">
        <v>495</v>
      </c>
      <c r="B14" s="338" t="s">
        <v>496</v>
      </c>
      <c r="C14" s="331"/>
      <c r="D14" s="12"/>
      <c r="E14" s="331"/>
      <c r="F14" s="331"/>
      <c r="G14" s="12"/>
    </row>
    <row r="15" spans="1:7" ht="15" customHeight="1">
      <c r="A15" s="334" t="s">
        <v>231</v>
      </c>
      <c r="B15" s="338" t="s">
        <v>221</v>
      </c>
      <c r="C15" s="331"/>
      <c r="D15" s="12"/>
      <c r="E15" s="331"/>
      <c r="F15" s="331"/>
      <c r="G15" s="12"/>
    </row>
    <row r="16" spans="1:7" ht="15" customHeight="1">
      <c r="A16" s="334" t="s">
        <v>497</v>
      </c>
      <c r="B16" s="338" t="s">
        <v>232</v>
      </c>
      <c r="C16" s="331"/>
      <c r="D16" s="12"/>
      <c r="E16" s="331"/>
      <c r="F16" s="331"/>
      <c r="G16" s="12"/>
    </row>
    <row r="17" spans="1:7" ht="15" customHeight="1">
      <c r="A17" s="334" t="s">
        <v>498</v>
      </c>
      <c r="B17" s="338" t="s">
        <v>234</v>
      </c>
      <c r="C17" s="331"/>
      <c r="D17" s="12"/>
      <c r="E17" s="331"/>
      <c r="F17" s="331"/>
      <c r="G17" s="12"/>
    </row>
    <row r="18" spans="1:7" ht="15" customHeight="1">
      <c r="A18" s="342" t="s">
        <v>499</v>
      </c>
      <c r="B18" s="351" t="s">
        <v>500</v>
      </c>
      <c r="C18" s="337"/>
      <c r="D18" s="57"/>
      <c r="E18" s="331"/>
      <c r="F18" s="331"/>
      <c r="G18" s="57"/>
    </row>
    <row r="19" spans="1:7" ht="15" customHeight="1">
      <c r="A19" s="334" t="s">
        <v>693</v>
      </c>
      <c r="B19" s="338" t="s">
        <v>694</v>
      </c>
      <c r="C19" s="331"/>
      <c r="D19" s="12"/>
      <c r="E19" s="331"/>
      <c r="F19" s="331"/>
      <c r="G19" s="12"/>
    </row>
    <row r="20" spans="1:7" ht="15" customHeight="1">
      <c r="A20" s="334" t="s">
        <v>695</v>
      </c>
      <c r="B20" s="338" t="s">
        <v>696</v>
      </c>
      <c r="C20" s="331"/>
      <c r="D20" s="12"/>
      <c r="E20" s="331"/>
      <c r="F20" s="331"/>
      <c r="G20" s="12"/>
    </row>
    <row r="21" spans="1:7" ht="15" customHeight="1">
      <c r="A21" s="339" t="s">
        <v>501</v>
      </c>
      <c r="B21" s="377" t="s">
        <v>287</v>
      </c>
      <c r="C21" s="331"/>
      <c r="D21" s="12"/>
      <c r="E21" s="331"/>
      <c r="F21" s="331"/>
      <c r="G21" s="12"/>
    </row>
    <row r="22" spans="1:7" ht="15" customHeight="1">
      <c r="A22" s="334" t="s">
        <v>502</v>
      </c>
      <c r="B22" s="338" t="s">
        <v>503</v>
      </c>
      <c r="C22" s="331"/>
      <c r="D22" s="12"/>
      <c r="E22" s="331"/>
      <c r="F22" s="331"/>
      <c r="G22" s="12"/>
    </row>
    <row r="23" spans="1:7" ht="15" customHeight="1">
      <c r="A23" s="334" t="s">
        <v>504</v>
      </c>
      <c r="B23" s="338" t="s">
        <v>505</v>
      </c>
      <c r="C23" s="331"/>
      <c r="D23" s="12"/>
      <c r="E23" s="331"/>
      <c r="F23" s="331"/>
      <c r="G23" s="12"/>
    </row>
    <row r="24" spans="1:7" ht="15" customHeight="1">
      <c r="A24" s="334" t="s">
        <v>294</v>
      </c>
      <c r="B24" s="338" t="s">
        <v>290</v>
      </c>
      <c r="C24" s="331"/>
      <c r="D24" s="57"/>
      <c r="E24" s="331"/>
      <c r="F24" s="331"/>
      <c r="G24" s="57"/>
    </row>
    <row r="25" spans="1:7" ht="15" customHeight="1">
      <c r="A25" s="334" t="s">
        <v>295</v>
      </c>
      <c r="B25" s="338" t="s">
        <v>296</v>
      </c>
      <c r="C25" s="331"/>
      <c r="D25" s="12"/>
      <c r="E25" s="331"/>
      <c r="F25" s="331"/>
      <c r="G25" s="12"/>
    </row>
    <row r="26" spans="1:7" ht="15" customHeight="1">
      <c r="A26" s="334" t="s">
        <v>697</v>
      </c>
      <c r="B26" s="338" t="s">
        <v>698</v>
      </c>
      <c r="C26" s="331"/>
      <c r="D26" s="12"/>
      <c r="E26" s="331"/>
      <c r="F26" s="331"/>
      <c r="G26" s="12"/>
    </row>
    <row r="27" spans="1:7" ht="15" customHeight="1">
      <c r="A27" s="334" t="s">
        <v>699</v>
      </c>
      <c r="B27" s="338" t="s">
        <v>700</v>
      </c>
      <c r="C27" s="331"/>
      <c r="D27" s="12"/>
      <c r="E27" s="331"/>
      <c r="F27" s="331"/>
      <c r="G27" s="12"/>
    </row>
    <row r="28" spans="1:7" ht="15" customHeight="1">
      <c r="A28" s="334" t="s">
        <v>299</v>
      </c>
      <c r="B28" s="338" t="s">
        <v>300</v>
      </c>
      <c r="C28" s="331"/>
      <c r="D28" s="12"/>
      <c r="E28" s="331"/>
      <c r="F28" s="331"/>
      <c r="G28" s="12"/>
    </row>
    <row r="29" spans="1:7" ht="15" customHeight="1">
      <c r="A29" s="334" t="s">
        <v>701</v>
      </c>
      <c r="B29" s="338" t="s">
        <v>306</v>
      </c>
      <c r="C29" s="331"/>
      <c r="D29" s="12"/>
      <c r="E29" s="331"/>
      <c r="F29" s="331"/>
      <c r="G29" s="12"/>
    </row>
    <row r="30" spans="1:7" ht="15" customHeight="1">
      <c r="A30" s="339" t="s">
        <v>309</v>
      </c>
      <c r="B30" s="377" t="s">
        <v>310</v>
      </c>
      <c r="C30" s="331"/>
      <c r="D30" s="57"/>
      <c r="E30" s="331"/>
      <c r="F30" s="331"/>
      <c r="G30" s="57"/>
    </row>
    <row r="31" spans="1:7" ht="15" customHeight="1">
      <c r="A31" s="334" t="s">
        <v>312</v>
      </c>
      <c r="B31" s="338" t="s">
        <v>311</v>
      </c>
      <c r="C31" s="331"/>
      <c r="D31" s="57"/>
      <c r="E31" s="331"/>
      <c r="F31" s="331"/>
      <c r="G31" s="57"/>
    </row>
    <row r="32" spans="1:7" ht="15" customHeight="1">
      <c r="A32" s="342" t="s">
        <v>506</v>
      </c>
      <c r="B32" s="351" t="s">
        <v>314</v>
      </c>
      <c r="C32" s="331"/>
      <c r="D32" s="57"/>
      <c r="E32" s="331"/>
      <c r="F32" s="331"/>
      <c r="G32" s="57"/>
    </row>
    <row r="33" spans="1:7" ht="15" customHeight="1">
      <c r="A33" s="344" t="s">
        <v>507</v>
      </c>
      <c r="B33" s="338" t="s">
        <v>508</v>
      </c>
      <c r="C33" s="331"/>
      <c r="D33" s="12"/>
      <c r="E33" s="331"/>
      <c r="F33" s="331"/>
      <c r="G33" s="12"/>
    </row>
    <row r="34" spans="1:7" ht="15" customHeight="1">
      <c r="A34" s="344" t="s">
        <v>509</v>
      </c>
      <c r="B34" s="338" t="s">
        <v>510</v>
      </c>
      <c r="C34" s="331">
        <v>924</v>
      </c>
      <c r="D34" s="12">
        <v>5</v>
      </c>
      <c r="E34" s="331"/>
      <c r="F34" s="331"/>
      <c r="G34" s="12">
        <v>5</v>
      </c>
    </row>
    <row r="35" spans="1:7" ht="15" customHeight="1">
      <c r="A35" s="344" t="s">
        <v>511</v>
      </c>
      <c r="B35" s="338" t="s">
        <v>512</v>
      </c>
      <c r="C35" s="331"/>
      <c r="D35" s="12"/>
      <c r="E35" s="331"/>
      <c r="F35" s="331"/>
      <c r="G35" s="12"/>
    </row>
    <row r="36" spans="1:7" ht="15" customHeight="1">
      <c r="A36" s="344" t="s">
        <v>315</v>
      </c>
      <c r="B36" s="338" t="s">
        <v>513</v>
      </c>
      <c r="C36" s="331"/>
      <c r="D36" s="12"/>
      <c r="E36" s="331"/>
      <c r="F36" s="331"/>
      <c r="G36" s="12"/>
    </row>
    <row r="37" spans="1:7" ht="15" customHeight="1">
      <c r="A37" s="344" t="s">
        <v>514</v>
      </c>
      <c r="B37" s="338" t="s">
        <v>515</v>
      </c>
      <c r="C37" s="331"/>
      <c r="D37" s="12">
        <v>1207</v>
      </c>
      <c r="E37" s="331"/>
      <c r="F37" s="331"/>
      <c r="G37" s="12">
        <v>1207</v>
      </c>
    </row>
    <row r="38" spans="1:7" ht="15" customHeight="1">
      <c r="A38" s="344" t="s">
        <v>516</v>
      </c>
      <c r="B38" s="338" t="s">
        <v>517</v>
      </c>
      <c r="C38" s="331">
        <v>250</v>
      </c>
      <c r="D38" s="12">
        <v>264</v>
      </c>
      <c r="E38" s="331"/>
      <c r="F38" s="331"/>
      <c r="G38" s="12">
        <v>264</v>
      </c>
    </row>
    <row r="39" spans="1:7" ht="15" customHeight="1">
      <c r="A39" s="344" t="s">
        <v>518</v>
      </c>
      <c r="B39" s="338" t="s">
        <v>519</v>
      </c>
      <c r="C39" s="331"/>
      <c r="D39" s="12"/>
      <c r="E39" s="331"/>
      <c r="F39" s="331"/>
      <c r="G39" s="12"/>
    </row>
    <row r="40" spans="1:7" ht="15" customHeight="1">
      <c r="A40" s="344" t="s">
        <v>520</v>
      </c>
      <c r="B40" s="338" t="s">
        <v>521</v>
      </c>
      <c r="C40" s="331"/>
      <c r="D40" s="12"/>
      <c r="E40" s="331"/>
      <c r="F40" s="331"/>
      <c r="G40" s="12"/>
    </row>
    <row r="41" spans="1:7" ht="15" customHeight="1">
      <c r="A41" s="344" t="s">
        <v>522</v>
      </c>
      <c r="B41" s="338" t="s">
        <v>523</v>
      </c>
      <c r="C41" s="331"/>
      <c r="D41" s="12"/>
      <c r="E41" s="331"/>
      <c r="F41" s="331"/>
      <c r="G41" s="12"/>
    </row>
    <row r="42" spans="1:7" ht="15" customHeight="1">
      <c r="A42" s="344" t="s">
        <v>802</v>
      </c>
      <c r="B42" s="338" t="s">
        <v>525</v>
      </c>
      <c r="C42" s="331"/>
      <c r="D42" s="12">
        <v>6</v>
      </c>
      <c r="E42" s="331"/>
      <c r="F42" s="331"/>
      <c r="G42" s="12">
        <v>6</v>
      </c>
    </row>
    <row r="43" spans="1:7" ht="15" customHeight="1">
      <c r="A43" s="344" t="s">
        <v>524</v>
      </c>
      <c r="B43" s="338" t="s">
        <v>803</v>
      </c>
      <c r="C43" s="337"/>
      <c r="D43" s="57"/>
      <c r="E43" s="331"/>
      <c r="F43" s="331"/>
      <c r="G43" s="57"/>
    </row>
    <row r="44" spans="1:7" ht="15" customHeight="1">
      <c r="A44" s="346" t="s">
        <v>526</v>
      </c>
      <c r="B44" s="351" t="s">
        <v>527</v>
      </c>
      <c r="C44" s="337">
        <f>SUM(C34:C43)</f>
        <v>1174</v>
      </c>
      <c r="D44" s="57">
        <f>SUM(D34:D43)</f>
        <v>1482</v>
      </c>
      <c r="E44" s="331"/>
      <c r="F44" s="331"/>
      <c r="G44" s="57">
        <f>SUM(G34:G43)</f>
        <v>1482</v>
      </c>
    </row>
    <row r="45" spans="1:7" ht="15" customHeight="1">
      <c r="A45" s="344" t="s">
        <v>528</v>
      </c>
      <c r="B45" s="338" t="s">
        <v>529</v>
      </c>
      <c r="C45" s="331"/>
      <c r="D45" s="12"/>
      <c r="E45" s="331"/>
      <c r="F45" s="331"/>
      <c r="G45" s="12"/>
    </row>
    <row r="46" spans="1:7" ht="15" customHeight="1">
      <c r="A46" s="334" t="s">
        <v>530</v>
      </c>
      <c r="B46" s="338" t="s">
        <v>244</v>
      </c>
      <c r="C46" s="331"/>
      <c r="D46" s="12"/>
      <c r="E46" s="331"/>
      <c r="F46" s="331"/>
      <c r="G46" s="12"/>
    </row>
    <row r="47" spans="1:7" ht="15" customHeight="1">
      <c r="A47" s="344" t="s">
        <v>531</v>
      </c>
      <c r="B47" s="338" t="s">
        <v>252</v>
      </c>
      <c r="C47" s="331"/>
      <c r="D47" s="57"/>
      <c r="E47" s="331"/>
      <c r="F47" s="331"/>
      <c r="G47" s="57"/>
    </row>
    <row r="48" spans="1:7" ht="15" customHeight="1">
      <c r="A48" s="342" t="s">
        <v>107</v>
      </c>
      <c r="B48" s="351" t="s">
        <v>532</v>
      </c>
      <c r="C48" s="331"/>
      <c r="D48" s="57"/>
      <c r="E48" s="331"/>
      <c r="F48" s="331"/>
      <c r="G48" s="57"/>
    </row>
    <row r="49" spans="1:7" ht="15" customHeight="1">
      <c r="A49" s="349" t="s">
        <v>442</v>
      </c>
      <c r="B49" s="378"/>
      <c r="C49" s="337">
        <f>C18+C32+C44+C48</f>
        <v>1174</v>
      </c>
      <c r="D49" s="337">
        <f>D18+D32+D44+D48</f>
        <v>1482</v>
      </c>
      <c r="E49" s="337"/>
      <c r="F49" s="337"/>
      <c r="G49" s="337">
        <f>G18+G32+G44+G48</f>
        <v>1482</v>
      </c>
    </row>
    <row r="50" spans="1:7" ht="15" customHeight="1">
      <c r="A50" s="334" t="s">
        <v>162</v>
      </c>
      <c r="B50" s="338" t="s">
        <v>163</v>
      </c>
      <c r="C50" s="331"/>
      <c r="D50" s="12"/>
      <c r="E50" s="331"/>
      <c r="F50" s="331"/>
      <c r="G50" s="12"/>
    </row>
    <row r="51" spans="1:7" ht="15" customHeight="1">
      <c r="A51" s="334" t="s">
        <v>533</v>
      </c>
      <c r="B51" s="338" t="s">
        <v>534</v>
      </c>
      <c r="C51" s="331"/>
      <c r="D51" s="12"/>
      <c r="E51" s="331"/>
      <c r="F51" s="331"/>
      <c r="G51" s="12"/>
    </row>
    <row r="52" spans="1:7" ht="15" customHeight="1">
      <c r="A52" s="334" t="s">
        <v>535</v>
      </c>
      <c r="B52" s="338" t="s">
        <v>236</v>
      </c>
      <c r="C52" s="331"/>
      <c r="D52" s="12"/>
      <c r="E52" s="331"/>
      <c r="F52" s="331"/>
      <c r="G52" s="12"/>
    </row>
    <row r="53" spans="1:7" ht="15" customHeight="1">
      <c r="A53" s="334" t="s">
        <v>536</v>
      </c>
      <c r="B53" s="338" t="s">
        <v>239</v>
      </c>
      <c r="C53" s="331"/>
      <c r="D53" s="12"/>
      <c r="E53" s="331"/>
      <c r="F53" s="331"/>
      <c r="G53" s="12"/>
    </row>
    <row r="54" spans="1:7" ht="15" customHeight="1">
      <c r="A54" s="334" t="s">
        <v>242</v>
      </c>
      <c r="B54" s="338" t="s">
        <v>241</v>
      </c>
      <c r="C54" s="331"/>
      <c r="D54" s="57"/>
      <c r="E54" s="331"/>
      <c r="F54" s="331"/>
      <c r="G54" s="57"/>
    </row>
    <row r="55" spans="1:7" ht="15" customHeight="1">
      <c r="A55" s="342" t="s">
        <v>108</v>
      </c>
      <c r="B55" s="351" t="s">
        <v>537</v>
      </c>
      <c r="C55" s="331"/>
      <c r="D55" s="12"/>
      <c r="E55" s="331"/>
      <c r="F55" s="331"/>
      <c r="G55" s="12"/>
    </row>
    <row r="56" spans="1:7" ht="15" customHeight="1">
      <c r="A56" s="344" t="s">
        <v>538</v>
      </c>
      <c r="B56" s="338" t="s">
        <v>539</v>
      </c>
      <c r="C56" s="331"/>
      <c r="D56" s="12"/>
      <c r="E56" s="331"/>
      <c r="F56" s="331"/>
      <c r="G56" s="12"/>
    </row>
    <row r="57" spans="1:7" ht="15" customHeight="1">
      <c r="A57" s="344" t="s">
        <v>540</v>
      </c>
      <c r="B57" s="338" t="s">
        <v>541</v>
      </c>
      <c r="C57" s="331"/>
      <c r="D57" s="12"/>
      <c r="E57" s="331"/>
      <c r="F57" s="331"/>
      <c r="G57" s="12"/>
    </row>
    <row r="58" spans="1:7" ht="15" customHeight="1">
      <c r="A58" s="344" t="s">
        <v>542</v>
      </c>
      <c r="B58" s="338" t="s">
        <v>543</v>
      </c>
      <c r="C58" s="331"/>
      <c r="D58" s="12"/>
      <c r="E58" s="331"/>
      <c r="F58" s="331"/>
      <c r="G58" s="12"/>
    </row>
    <row r="59" spans="1:7" ht="15" customHeight="1">
      <c r="A59" s="344" t="s">
        <v>544</v>
      </c>
      <c r="B59" s="338" t="s">
        <v>545</v>
      </c>
      <c r="C59" s="331"/>
      <c r="D59" s="12"/>
      <c r="E59" s="331"/>
      <c r="F59" s="331"/>
      <c r="G59" s="12"/>
    </row>
    <row r="60" spans="1:7" ht="15" customHeight="1">
      <c r="A60" s="344" t="s">
        <v>546</v>
      </c>
      <c r="B60" s="338" t="s">
        <v>547</v>
      </c>
      <c r="C60" s="331"/>
      <c r="D60" s="57"/>
      <c r="E60" s="331"/>
      <c r="F60" s="331"/>
      <c r="G60" s="57"/>
    </row>
    <row r="61" spans="1:7" ht="15" customHeight="1">
      <c r="A61" s="342" t="s">
        <v>548</v>
      </c>
      <c r="B61" s="351" t="s">
        <v>549</v>
      </c>
      <c r="C61" s="331"/>
      <c r="D61" s="12"/>
      <c r="E61" s="331"/>
      <c r="F61" s="331"/>
      <c r="G61" s="12"/>
    </row>
    <row r="62" spans="1:7" ht="15" customHeight="1">
      <c r="A62" s="344" t="s">
        <v>550</v>
      </c>
      <c r="B62" s="338" t="s">
        <v>551</v>
      </c>
      <c r="C62" s="331"/>
      <c r="D62" s="12"/>
      <c r="E62" s="331"/>
      <c r="F62" s="331"/>
      <c r="G62" s="12"/>
    </row>
    <row r="63" spans="1:7" ht="15" customHeight="1">
      <c r="A63" s="334" t="s">
        <v>552</v>
      </c>
      <c r="B63" s="338" t="s">
        <v>254</v>
      </c>
      <c r="C63" s="331"/>
      <c r="D63" s="12"/>
      <c r="E63" s="331"/>
      <c r="F63" s="331"/>
      <c r="G63" s="12"/>
    </row>
    <row r="64" spans="1:7" ht="15" customHeight="1">
      <c r="A64" s="344" t="s">
        <v>553</v>
      </c>
      <c r="B64" s="338" t="s">
        <v>255</v>
      </c>
      <c r="C64" s="331"/>
      <c r="D64" s="57"/>
      <c r="E64" s="331"/>
      <c r="F64" s="331"/>
      <c r="G64" s="57"/>
    </row>
    <row r="65" spans="1:7" ht="15" customHeight="1">
      <c r="A65" s="342" t="s">
        <v>110</v>
      </c>
      <c r="B65" s="351" t="s">
        <v>554</v>
      </c>
      <c r="C65" s="331"/>
      <c r="D65" s="57"/>
      <c r="E65" s="331"/>
      <c r="F65" s="331"/>
      <c r="G65" s="57"/>
    </row>
    <row r="66" spans="1:7" ht="15" customHeight="1">
      <c r="A66" s="349" t="s">
        <v>455</v>
      </c>
      <c r="B66" s="378"/>
      <c r="C66" s="337">
        <f>C48+C65</f>
        <v>0</v>
      </c>
      <c r="D66" s="57">
        <f>D48+D65</f>
        <v>0</v>
      </c>
      <c r="E66" s="331"/>
      <c r="F66" s="331"/>
      <c r="G66" s="57">
        <f>G48+G65</f>
        <v>0</v>
      </c>
    </row>
    <row r="67" spans="1:7" ht="15.75">
      <c r="A67" s="379" t="s">
        <v>555</v>
      </c>
      <c r="B67" s="352" t="s">
        <v>556</v>
      </c>
      <c r="C67" s="337">
        <f>C49+C66</f>
        <v>1174</v>
      </c>
      <c r="D67" s="337">
        <f>D49+D66</f>
        <v>1482</v>
      </c>
      <c r="E67" s="337"/>
      <c r="F67" s="337"/>
      <c r="G67" s="337">
        <f>G49+G66</f>
        <v>1482</v>
      </c>
    </row>
    <row r="68" spans="1:7" ht="15.75">
      <c r="A68" s="380" t="s">
        <v>557</v>
      </c>
      <c r="B68" s="381"/>
      <c r="C68" s="331"/>
      <c r="D68" s="12"/>
      <c r="E68" s="331"/>
      <c r="F68" s="331"/>
      <c r="G68" s="12"/>
    </row>
    <row r="69" spans="1:7" ht="15.75">
      <c r="A69" s="380" t="s">
        <v>558</v>
      </c>
      <c r="B69" s="381"/>
      <c r="C69" s="331"/>
      <c r="D69" s="12"/>
      <c r="E69" s="331"/>
      <c r="F69" s="331"/>
      <c r="G69" s="12"/>
    </row>
    <row r="70" spans="1:7" ht="15">
      <c r="A70" s="358" t="s">
        <v>702</v>
      </c>
      <c r="B70" s="334" t="s">
        <v>703</v>
      </c>
      <c r="C70" s="331"/>
      <c r="D70" s="12"/>
      <c r="E70" s="331"/>
      <c r="F70" s="331"/>
      <c r="G70" s="12"/>
    </row>
    <row r="71" spans="1:7" ht="15">
      <c r="A71" s="344" t="s">
        <v>704</v>
      </c>
      <c r="B71" s="334" t="s">
        <v>705</v>
      </c>
      <c r="C71" s="331"/>
      <c r="D71" s="12"/>
      <c r="E71" s="331"/>
      <c r="F71" s="331"/>
      <c r="G71" s="12"/>
    </row>
    <row r="72" spans="1:7" ht="15">
      <c r="A72" s="358" t="s">
        <v>706</v>
      </c>
      <c r="B72" s="334" t="s">
        <v>707</v>
      </c>
      <c r="C72" s="331"/>
      <c r="D72" s="57"/>
      <c r="E72" s="331"/>
      <c r="F72" s="331"/>
      <c r="G72" s="57"/>
    </row>
    <row r="73" spans="1:7" ht="15">
      <c r="A73" s="356" t="s">
        <v>559</v>
      </c>
      <c r="B73" s="339" t="s">
        <v>560</v>
      </c>
      <c r="C73" s="331"/>
      <c r="D73" s="57"/>
      <c r="E73" s="331"/>
      <c r="F73" s="331"/>
      <c r="G73" s="57"/>
    </row>
    <row r="74" spans="1:7" ht="15">
      <c r="A74" s="344" t="s">
        <v>708</v>
      </c>
      <c r="B74" s="334" t="s">
        <v>709</v>
      </c>
      <c r="C74" s="331"/>
      <c r="D74" s="12"/>
      <c r="E74" s="331"/>
      <c r="F74" s="331"/>
      <c r="G74" s="12"/>
    </row>
    <row r="75" spans="1:7" ht="15">
      <c r="A75" s="358" t="s">
        <v>710</v>
      </c>
      <c r="B75" s="334" t="s">
        <v>711</v>
      </c>
      <c r="C75" s="331"/>
      <c r="D75" s="12"/>
      <c r="E75" s="331"/>
      <c r="F75" s="331"/>
      <c r="G75" s="12"/>
    </row>
    <row r="76" spans="1:7" ht="15">
      <c r="A76" s="344" t="s">
        <v>712</v>
      </c>
      <c r="B76" s="334" t="s">
        <v>713</v>
      </c>
      <c r="C76" s="331"/>
      <c r="D76" s="12"/>
      <c r="E76" s="331"/>
      <c r="F76" s="331"/>
      <c r="G76" s="12"/>
    </row>
    <row r="77" spans="1:7" ht="15">
      <c r="A77" s="358" t="s">
        <v>714</v>
      </c>
      <c r="B77" s="334" t="s">
        <v>715</v>
      </c>
      <c r="C77" s="331"/>
      <c r="D77" s="12"/>
      <c r="E77" s="331"/>
      <c r="F77" s="331"/>
      <c r="G77" s="12"/>
    </row>
    <row r="78" spans="1:7" ht="15">
      <c r="A78" s="360" t="s">
        <v>561</v>
      </c>
      <c r="B78" s="339" t="s">
        <v>562</v>
      </c>
      <c r="C78" s="669"/>
      <c r="D78" s="57"/>
      <c r="E78" s="331"/>
      <c r="F78" s="331"/>
      <c r="G78" s="57"/>
    </row>
    <row r="79" spans="1:7" ht="15">
      <c r="A79" s="334" t="s">
        <v>563</v>
      </c>
      <c r="B79" s="334" t="s">
        <v>564</v>
      </c>
      <c r="C79" s="669">
        <v>1175</v>
      </c>
      <c r="D79" s="12">
        <v>1175</v>
      </c>
      <c r="E79" s="331"/>
      <c r="F79" s="331"/>
      <c r="G79" s="12">
        <v>1175</v>
      </c>
    </row>
    <row r="80" spans="1:7" ht="15">
      <c r="A80" s="334" t="s">
        <v>565</v>
      </c>
      <c r="B80" s="334" t="s">
        <v>564</v>
      </c>
      <c r="C80" s="669"/>
      <c r="D80" s="12"/>
      <c r="E80" s="331"/>
      <c r="F80" s="331"/>
      <c r="G80" s="12"/>
    </row>
    <row r="81" spans="1:7" ht="15">
      <c r="A81" s="334" t="s">
        <v>566</v>
      </c>
      <c r="B81" s="334" t="s">
        <v>567</v>
      </c>
      <c r="C81" s="669"/>
      <c r="D81" s="12"/>
      <c r="E81" s="331"/>
      <c r="F81" s="331"/>
      <c r="G81" s="12"/>
    </row>
    <row r="82" spans="1:7" ht="15">
      <c r="A82" s="334" t="s">
        <v>568</v>
      </c>
      <c r="B82" s="334" t="s">
        <v>567</v>
      </c>
      <c r="C82" s="669"/>
      <c r="D82" s="12"/>
      <c r="E82" s="331"/>
      <c r="F82" s="331"/>
      <c r="G82" s="12"/>
    </row>
    <row r="83" spans="1:7" ht="15">
      <c r="A83" s="339" t="s">
        <v>569</v>
      </c>
      <c r="B83" s="339" t="s">
        <v>570</v>
      </c>
      <c r="C83" s="670">
        <f>SUM(C79:C82)</f>
        <v>1175</v>
      </c>
      <c r="D83" s="57">
        <f>SUM(D79:D82)</f>
        <v>1175</v>
      </c>
      <c r="E83" s="337"/>
      <c r="F83" s="337"/>
      <c r="G83" s="57">
        <f>SUM(G79:G82)</f>
        <v>1175</v>
      </c>
    </row>
    <row r="84" spans="1:7" ht="15">
      <c r="A84" s="358" t="s">
        <v>571</v>
      </c>
      <c r="B84" s="334" t="s">
        <v>572</v>
      </c>
      <c r="C84" s="331"/>
      <c r="D84" s="12"/>
      <c r="E84" s="331"/>
      <c r="F84" s="331"/>
      <c r="G84" s="12"/>
    </row>
    <row r="85" spans="1:7" ht="15">
      <c r="A85" s="358" t="s">
        <v>573</v>
      </c>
      <c r="B85" s="334" t="s">
        <v>574</v>
      </c>
      <c r="C85" s="331"/>
      <c r="D85" s="12"/>
      <c r="E85" s="331"/>
      <c r="F85" s="331"/>
      <c r="G85" s="12"/>
    </row>
    <row r="86" spans="1:7" ht="15">
      <c r="A86" s="358" t="s">
        <v>575</v>
      </c>
      <c r="B86" s="334" t="s">
        <v>576</v>
      </c>
      <c r="C86" s="331">
        <v>107051</v>
      </c>
      <c r="D86" s="12">
        <v>109864</v>
      </c>
      <c r="E86" s="331"/>
      <c r="F86" s="331"/>
      <c r="G86" s="12">
        <v>109864</v>
      </c>
    </row>
    <row r="87" spans="1:7" ht="15">
      <c r="A87" s="358" t="s">
        <v>577</v>
      </c>
      <c r="B87" s="334" t="s">
        <v>578</v>
      </c>
      <c r="C87" s="331"/>
      <c r="D87" s="12"/>
      <c r="E87" s="331"/>
      <c r="F87" s="331"/>
      <c r="G87" s="12"/>
    </row>
    <row r="88" spans="1:7" ht="15">
      <c r="A88" s="344" t="s">
        <v>579</v>
      </c>
      <c r="B88" s="334" t="s">
        <v>580</v>
      </c>
      <c r="C88" s="331"/>
      <c r="D88" s="12"/>
      <c r="E88" s="331"/>
      <c r="F88" s="331"/>
      <c r="G88" s="12"/>
    </row>
    <row r="89" spans="1:7" ht="15">
      <c r="A89" s="356" t="s">
        <v>581</v>
      </c>
      <c r="B89" s="339" t="s">
        <v>582</v>
      </c>
      <c r="C89" s="337">
        <f>SUM(C83:C88)</f>
        <v>108226</v>
      </c>
      <c r="D89" s="57">
        <f>D73+D78+D83+D84+D85+D86+D87+D88</f>
        <v>111039</v>
      </c>
      <c r="E89" s="337"/>
      <c r="F89" s="337"/>
      <c r="G89" s="57">
        <f>G73+G78+G83+G84+G85+G86+G87+G88</f>
        <v>111039</v>
      </c>
    </row>
    <row r="90" spans="1:7" ht="15">
      <c r="A90" s="344" t="s">
        <v>583</v>
      </c>
      <c r="B90" s="334" t="s">
        <v>584</v>
      </c>
      <c r="C90" s="331"/>
      <c r="D90" s="12"/>
      <c r="E90" s="331"/>
      <c r="F90" s="331"/>
      <c r="G90" s="12"/>
    </row>
    <row r="91" spans="1:7" ht="15">
      <c r="A91" s="344" t="s">
        <v>585</v>
      </c>
      <c r="B91" s="334" t="s">
        <v>586</v>
      </c>
      <c r="C91" s="331"/>
      <c r="D91" s="12"/>
      <c r="E91" s="331"/>
      <c r="F91" s="331"/>
      <c r="G91" s="12"/>
    </row>
    <row r="92" spans="1:7" ht="15">
      <c r="A92" s="358" t="s">
        <v>587</v>
      </c>
      <c r="B92" s="334" t="s">
        <v>588</v>
      </c>
      <c r="C92" s="331"/>
      <c r="D92" s="12"/>
      <c r="E92" s="331"/>
      <c r="F92" s="331"/>
      <c r="G92" s="12"/>
    </row>
    <row r="93" spans="1:7" ht="15">
      <c r="A93" s="358" t="s">
        <v>589</v>
      </c>
      <c r="B93" s="334" t="s">
        <v>590</v>
      </c>
      <c r="C93" s="331"/>
      <c r="D93" s="12"/>
      <c r="E93" s="331"/>
      <c r="F93" s="331"/>
      <c r="G93" s="12"/>
    </row>
    <row r="94" spans="1:7" ht="15">
      <c r="A94" s="360" t="s">
        <v>591</v>
      </c>
      <c r="B94" s="339" t="s">
        <v>592</v>
      </c>
      <c r="C94" s="331"/>
      <c r="D94" s="57"/>
      <c r="E94" s="331"/>
      <c r="F94" s="331"/>
      <c r="G94" s="57"/>
    </row>
    <row r="95" spans="1:7" ht="15">
      <c r="A95" s="356" t="s">
        <v>593</v>
      </c>
      <c r="B95" s="339" t="s">
        <v>594</v>
      </c>
      <c r="C95" s="337"/>
      <c r="D95" s="57"/>
      <c r="E95" s="331"/>
      <c r="F95" s="331"/>
      <c r="G95" s="57"/>
    </row>
    <row r="96" spans="1:7" ht="15.75">
      <c r="A96" s="363" t="s">
        <v>595</v>
      </c>
      <c r="B96" s="364" t="s">
        <v>596</v>
      </c>
      <c r="C96" s="337">
        <f>SUM(C89:C95)</f>
        <v>108226</v>
      </c>
      <c r="D96" s="57">
        <f>D89+D94+D95</f>
        <v>111039</v>
      </c>
      <c r="E96" s="337"/>
      <c r="F96" s="337"/>
      <c r="G96" s="57">
        <f>G89+G94+G95</f>
        <v>111039</v>
      </c>
    </row>
    <row r="97" spans="1:7" ht="15.75">
      <c r="A97" s="365" t="s">
        <v>597</v>
      </c>
      <c r="B97" s="366"/>
      <c r="C97" s="337">
        <f>C67+C96</f>
        <v>109400</v>
      </c>
      <c r="D97" s="57">
        <f>D67+D96</f>
        <v>112521</v>
      </c>
      <c r="E97" s="337"/>
      <c r="F97" s="337"/>
      <c r="G97" s="57">
        <f>G67+G96</f>
        <v>112521</v>
      </c>
    </row>
  </sheetData>
  <sheetProtection/>
  <mergeCells count="2">
    <mergeCell ref="A2:G2"/>
    <mergeCell ref="A1:G1"/>
  </mergeCells>
  <printOptions/>
  <pageMargins left="0" right="0" top="0" bottom="0" header="0.31496062992125984" footer="0.31496062992125984"/>
  <pageSetup fitToHeight="1" fitToWidth="1" horizontalDpi="600" verticalDpi="60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PageLayoutView="0" workbookViewId="0" topLeftCell="A62">
      <selection activeCell="A1" sqref="A1:G97"/>
    </sheetView>
  </sheetViews>
  <sheetFormatPr defaultColWidth="9.140625" defaultRowHeight="15"/>
  <cols>
    <col min="1" max="1" width="92.57421875" style="324" customWidth="1"/>
    <col min="2" max="2" width="9.140625" style="324" customWidth="1"/>
    <col min="3" max="4" width="13.00390625" style="326" customWidth="1"/>
    <col min="5" max="5" width="14.140625" style="326" customWidth="1"/>
    <col min="6" max="6" width="14.00390625" style="326" customWidth="1"/>
    <col min="7" max="7" width="14.421875" style="326" customWidth="1"/>
    <col min="8" max="16384" width="9.140625" style="324" customWidth="1"/>
  </cols>
  <sheetData>
    <row r="1" spans="1:8" ht="24" customHeight="1">
      <c r="A1" s="1022" t="s">
        <v>1036</v>
      </c>
      <c r="B1" s="1022"/>
      <c r="C1" s="1022"/>
      <c r="D1" s="1022"/>
      <c r="E1" s="1022"/>
      <c r="F1" s="1022"/>
      <c r="G1" s="1022"/>
      <c r="H1" s="779"/>
    </row>
    <row r="2" spans="1:9" ht="24" customHeight="1">
      <c r="A2" s="1026" t="s">
        <v>115</v>
      </c>
      <c r="B2" s="1027"/>
      <c r="C2" s="1027"/>
      <c r="D2" s="1027"/>
      <c r="E2" s="1027"/>
      <c r="F2" s="1027"/>
      <c r="G2" s="1028"/>
      <c r="I2" s="376"/>
    </row>
    <row r="3" ht="18">
      <c r="A3" s="325"/>
    </row>
    <row r="4" spans="1:6" ht="15">
      <c r="A4" s="326" t="s">
        <v>757</v>
      </c>
      <c r="F4" s="562" t="s">
        <v>717</v>
      </c>
    </row>
    <row r="5" spans="1:7" ht="60">
      <c r="A5" s="327" t="s">
        <v>130</v>
      </c>
      <c r="B5" s="328" t="s">
        <v>491</v>
      </c>
      <c r="C5" s="296" t="s">
        <v>599</v>
      </c>
      <c r="D5" s="296" t="s">
        <v>600</v>
      </c>
      <c r="E5" s="296" t="s">
        <v>686</v>
      </c>
      <c r="F5" s="195" t="s">
        <v>691</v>
      </c>
      <c r="G5" s="297" t="s">
        <v>756</v>
      </c>
    </row>
    <row r="6" spans="1:7" ht="15" customHeight="1">
      <c r="A6" s="333" t="s">
        <v>142</v>
      </c>
      <c r="B6" s="338" t="s">
        <v>143</v>
      </c>
      <c r="C6" s="331"/>
      <c r="D6" s="12"/>
      <c r="E6" s="331"/>
      <c r="F6" s="331"/>
      <c r="G6" s="12"/>
    </row>
    <row r="7" spans="1:7" ht="15" customHeight="1">
      <c r="A7" s="334" t="s">
        <v>145</v>
      </c>
      <c r="B7" s="338" t="s">
        <v>146</v>
      </c>
      <c r="C7" s="331"/>
      <c r="D7" s="12"/>
      <c r="E7" s="331"/>
      <c r="F7" s="331"/>
      <c r="G7" s="12"/>
    </row>
    <row r="8" spans="1:7" ht="15" customHeight="1">
      <c r="A8" s="334" t="s">
        <v>692</v>
      </c>
      <c r="B8" s="338" t="s">
        <v>149</v>
      </c>
      <c r="C8" s="331"/>
      <c r="D8" s="12"/>
      <c r="E8" s="331"/>
      <c r="F8" s="331"/>
      <c r="G8" s="12"/>
    </row>
    <row r="9" spans="1:7" ht="15" customHeight="1">
      <c r="A9" s="334" t="s">
        <v>151</v>
      </c>
      <c r="B9" s="338" t="s">
        <v>152</v>
      </c>
      <c r="C9" s="331"/>
      <c r="D9" s="12"/>
      <c r="E9" s="331"/>
      <c r="F9" s="331"/>
      <c r="G9" s="12"/>
    </row>
    <row r="10" spans="1:7" ht="15" customHeight="1">
      <c r="A10" s="334" t="s">
        <v>154</v>
      </c>
      <c r="B10" s="338" t="s">
        <v>155</v>
      </c>
      <c r="C10" s="331"/>
      <c r="D10" s="12"/>
      <c r="E10" s="331"/>
      <c r="F10" s="331"/>
      <c r="G10" s="12"/>
    </row>
    <row r="11" spans="1:7" ht="15" customHeight="1">
      <c r="A11" s="334" t="s">
        <v>157</v>
      </c>
      <c r="B11" s="338" t="s">
        <v>158</v>
      </c>
      <c r="C11" s="331"/>
      <c r="D11" s="12"/>
      <c r="E11" s="331"/>
      <c r="F11" s="331"/>
      <c r="G11" s="12"/>
    </row>
    <row r="12" spans="1:7" ht="15" customHeight="1">
      <c r="A12" s="339" t="s">
        <v>492</v>
      </c>
      <c r="B12" s="377" t="s">
        <v>161</v>
      </c>
      <c r="C12" s="331"/>
      <c r="D12" s="57"/>
      <c r="E12" s="331"/>
      <c r="F12" s="331"/>
      <c r="G12" s="57"/>
    </row>
    <row r="13" spans="1:7" ht="15" customHeight="1">
      <c r="A13" s="334" t="s">
        <v>493</v>
      </c>
      <c r="B13" s="338" t="s">
        <v>494</v>
      </c>
      <c r="C13" s="331"/>
      <c r="D13" s="12"/>
      <c r="E13" s="331"/>
      <c r="F13" s="331"/>
      <c r="G13" s="12"/>
    </row>
    <row r="14" spans="1:7" ht="15" customHeight="1">
      <c r="A14" s="334" t="s">
        <v>495</v>
      </c>
      <c r="B14" s="338" t="s">
        <v>496</v>
      </c>
      <c r="C14" s="331"/>
      <c r="D14" s="12"/>
      <c r="E14" s="331"/>
      <c r="F14" s="331"/>
      <c r="G14" s="12"/>
    </row>
    <row r="15" spans="1:7" ht="15" customHeight="1">
      <c r="A15" s="334" t="s">
        <v>231</v>
      </c>
      <c r="B15" s="338" t="s">
        <v>221</v>
      </c>
      <c r="C15" s="331"/>
      <c r="D15" s="12"/>
      <c r="E15" s="331"/>
      <c r="F15" s="331"/>
      <c r="G15" s="12"/>
    </row>
    <row r="16" spans="1:7" ht="15" customHeight="1">
      <c r="A16" s="334" t="s">
        <v>497</v>
      </c>
      <c r="B16" s="338" t="s">
        <v>232</v>
      </c>
      <c r="C16" s="331"/>
      <c r="D16" s="12"/>
      <c r="E16" s="331"/>
      <c r="F16" s="331"/>
      <c r="G16" s="12"/>
    </row>
    <row r="17" spans="1:7" ht="15" customHeight="1">
      <c r="A17" s="334" t="s">
        <v>498</v>
      </c>
      <c r="B17" s="338" t="s">
        <v>234</v>
      </c>
      <c r="C17" s="331"/>
      <c r="D17" s="12">
        <v>69</v>
      </c>
      <c r="E17" s="331"/>
      <c r="F17" s="331"/>
      <c r="G17" s="12">
        <v>69</v>
      </c>
    </row>
    <row r="18" spans="1:7" ht="15" customHeight="1">
      <c r="A18" s="342" t="s">
        <v>499</v>
      </c>
      <c r="B18" s="351" t="s">
        <v>500</v>
      </c>
      <c r="C18" s="337"/>
      <c r="D18" s="57">
        <f>SUM(D12:D17)</f>
        <v>69</v>
      </c>
      <c r="E18" s="337"/>
      <c r="F18" s="337"/>
      <c r="G18" s="57">
        <f>SUM(G12:G17)</f>
        <v>69</v>
      </c>
    </row>
    <row r="19" spans="1:7" ht="15" customHeight="1">
      <c r="A19" s="334" t="s">
        <v>693</v>
      </c>
      <c r="B19" s="338" t="s">
        <v>694</v>
      </c>
      <c r="C19" s="331"/>
      <c r="D19" s="12"/>
      <c r="E19" s="331"/>
      <c r="F19" s="331"/>
      <c r="G19" s="12"/>
    </row>
    <row r="20" spans="1:7" ht="15" customHeight="1">
      <c r="A20" s="334" t="s">
        <v>695</v>
      </c>
      <c r="B20" s="338" t="s">
        <v>696</v>
      </c>
      <c r="C20" s="331"/>
      <c r="D20" s="12"/>
      <c r="E20" s="331"/>
      <c r="F20" s="331"/>
      <c r="G20" s="12"/>
    </row>
    <row r="21" spans="1:7" ht="15" customHeight="1">
      <c r="A21" s="339" t="s">
        <v>501</v>
      </c>
      <c r="B21" s="377" t="s">
        <v>287</v>
      </c>
      <c r="C21" s="331"/>
      <c r="D21" s="12"/>
      <c r="E21" s="331"/>
      <c r="F21" s="331"/>
      <c r="G21" s="12"/>
    </row>
    <row r="22" spans="1:7" ht="15" customHeight="1">
      <c r="A22" s="334" t="s">
        <v>502</v>
      </c>
      <c r="B22" s="338" t="s">
        <v>503</v>
      </c>
      <c r="C22" s="331"/>
      <c r="D22" s="12"/>
      <c r="E22" s="331"/>
      <c r="F22" s="331"/>
      <c r="G22" s="12"/>
    </row>
    <row r="23" spans="1:7" ht="15" customHeight="1">
      <c r="A23" s="334" t="s">
        <v>504</v>
      </c>
      <c r="B23" s="338" t="s">
        <v>505</v>
      </c>
      <c r="C23" s="331"/>
      <c r="D23" s="12"/>
      <c r="E23" s="331"/>
      <c r="F23" s="331"/>
      <c r="G23" s="12"/>
    </row>
    <row r="24" spans="1:7" ht="15" customHeight="1">
      <c r="A24" s="334" t="s">
        <v>294</v>
      </c>
      <c r="B24" s="338" t="s">
        <v>290</v>
      </c>
      <c r="C24" s="331"/>
      <c r="D24" s="57"/>
      <c r="E24" s="331"/>
      <c r="F24" s="331"/>
      <c r="G24" s="57"/>
    </row>
    <row r="25" spans="1:7" ht="15" customHeight="1">
      <c r="A25" s="334" t="s">
        <v>295</v>
      </c>
      <c r="B25" s="338" t="s">
        <v>296</v>
      </c>
      <c r="C25" s="331"/>
      <c r="D25" s="12"/>
      <c r="E25" s="331"/>
      <c r="F25" s="331"/>
      <c r="G25" s="12"/>
    </row>
    <row r="26" spans="1:7" ht="15" customHeight="1">
      <c r="A26" s="334" t="s">
        <v>697</v>
      </c>
      <c r="B26" s="338" t="s">
        <v>698</v>
      </c>
      <c r="C26" s="331"/>
      <c r="D26" s="12"/>
      <c r="E26" s="331"/>
      <c r="F26" s="331"/>
      <c r="G26" s="12"/>
    </row>
    <row r="27" spans="1:7" ht="15" customHeight="1">
      <c r="A27" s="334" t="s">
        <v>699</v>
      </c>
      <c r="B27" s="338" t="s">
        <v>700</v>
      </c>
      <c r="C27" s="331"/>
      <c r="D27" s="12"/>
      <c r="E27" s="331"/>
      <c r="F27" s="331"/>
      <c r="G27" s="12"/>
    </row>
    <row r="28" spans="1:7" ht="15" customHeight="1">
      <c r="A28" s="334" t="s">
        <v>299</v>
      </c>
      <c r="B28" s="338" t="s">
        <v>300</v>
      </c>
      <c r="C28" s="331"/>
      <c r="D28" s="12"/>
      <c r="E28" s="331"/>
      <c r="F28" s="331"/>
      <c r="G28" s="12"/>
    </row>
    <row r="29" spans="1:7" ht="15" customHeight="1">
      <c r="A29" s="334" t="s">
        <v>701</v>
      </c>
      <c r="B29" s="338" t="s">
        <v>306</v>
      </c>
      <c r="C29" s="331"/>
      <c r="D29" s="12"/>
      <c r="E29" s="331"/>
      <c r="F29" s="331"/>
      <c r="G29" s="12"/>
    </row>
    <row r="30" spans="1:7" ht="15" customHeight="1">
      <c r="A30" s="339" t="s">
        <v>309</v>
      </c>
      <c r="B30" s="377" t="s">
        <v>310</v>
      </c>
      <c r="C30" s="331"/>
      <c r="D30" s="57"/>
      <c r="E30" s="331"/>
      <c r="F30" s="331"/>
      <c r="G30" s="57"/>
    </row>
    <row r="31" spans="1:7" ht="15" customHeight="1">
      <c r="A31" s="334" t="s">
        <v>312</v>
      </c>
      <c r="B31" s="338" t="s">
        <v>311</v>
      </c>
      <c r="C31" s="331"/>
      <c r="D31" s="57"/>
      <c r="E31" s="331"/>
      <c r="F31" s="331"/>
      <c r="G31" s="57"/>
    </row>
    <row r="32" spans="1:7" ht="15" customHeight="1">
      <c r="A32" s="342" t="s">
        <v>506</v>
      </c>
      <c r="B32" s="351" t="s">
        <v>314</v>
      </c>
      <c r="C32" s="331"/>
      <c r="D32" s="57"/>
      <c r="E32" s="331"/>
      <c r="F32" s="331"/>
      <c r="G32" s="57"/>
    </row>
    <row r="33" spans="1:7" ht="15" customHeight="1">
      <c r="A33" s="344" t="s">
        <v>507</v>
      </c>
      <c r="B33" s="338" t="s">
        <v>508</v>
      </c>
      <c r="C33" s="331"/>
      <c r="D33" s="12"/>
      <c r="E33" s="331"/>
      <c r="F33" s="331"/>
      <c r="G33" s="12"/>
    </row>
    <row r="34" spans="1:7" ht="15" customHeight="1">
      <c r="A34" s="344" t="s">
        <v>509</v>
      </c>
      <c r="B34" s="338" t="s">
        <v>510</v>
      </c>
      <c r="C34" s="331">
        <v>500</v>
      </c>
      <c r="D34" s="12">
        <v>15496</v>
      </c>
      <c r="E34" s="331"/>
      <c r="F34" s="331"/>
      <c r="G34" s="12">
        <v>15496</v>
      </c>
    </row>
    <row r="35" spans="1:7" ht="15" customHeight="1">
      <c r="A35" s="344" t="s">
        <v>511</v>
      </c>
      <c r="B35" s="338" t="s">
        <v>512</v>
      </c>
      <c r="C35" s="331"/>
      <c r="D35" s="12"/>
      <c r="E35" s="331"/>
      <c r="F35" s="331"/>
      <c r="G35" s="12"/>
    </row>
    <row r="36" spans="1:7" ht="15" customHeight="1">
      <c r="A36" s="344" t="s">
        <v>315</v>
      </c>
      <c r="B36" s="338" t="s">
        <v>513</v>
      </c>
      <c r="C36" s="331"/>
      <c r="D36" s="12"/>
      <c r="E36" s="331"/>
      <c r="F36" s="331"/>
      <c r="G36" s="12"/>
    </row>
    <row r="37" spans="1:7" ht="15" customHeight="1">
      <c r="A37" s="344" t="s">
        <v>514</v>
      </c>
      <c r="B37" s="338" t="s">
        <v>515</v>
      </c>
      <c r="C37" s="331"/>
      <c r="D37" s="12"/>
      <c r="E37" s="331"/>
      <c r="F37" s="331"/>
      <c r="G37" s="12"/>
    </row>
    <row r="38" spans="1:7" ht="15" customHeight="1">
      <c r="A38" s="344" t="s">
        <v>516</v>
      </c>
      <c r="B38" s="338" t="s">
        <v>517</v>
      </c>
      <c r="C38" s="331"/>
      <c r="D38" s="12">
        <v>4112</v>
      </c>
      <c r="E38" s="331"/>
      <c r="F38" s="331"/>
      <c r="G38" s="12">
        <v>4112</v>
      </c>
    </row>
    <row r="39" spans="1:7" ht="15" customHeight="1">
      <c r="A39" s="344" t="s">
        <v>518</v>
      </c>
      <c r="B39" s="338" t="s">
        <v>519</v>
      </c>
      <c r="C39" s="331"/>
      <c r="D39" s="12"/>
      <c r="E39" s="331"/>
      <c r="F39" s="331"/>
      <c r="G39" s="12"/>
    </row>
    <row r="40" spans="1:7" ht="15" customHeight="1">
      <c r="A40" s="344" t="s">
        <v>520</v>
      </c>
      <c r="B40" s="338" t="s">
        <v>521</v>
      </c>
      <c r="C40" s="331"/>
      <c r="D40" s="12"/>
      <c r="E40" s="331"/>
      <c r="F40" s="331"/>
      <c r="G40" s="12"/>
    </row>
    <row r="41" spans="1:7" ht="15" customHeight="1">
      <c r="A41" s="344" t="s">
        <v>522</v>
      </c>
      <c r="B41" s="338" t="s">
        <v>523</v>
      </c>
      <c r="C41" s="331"/>
      <c r="D41" s="12"/>
      <c r="E41" s="331"/>
      <c r="F41" s="331"/>
      <c r="G41" s="12"/>
    </row>
    <row r="42" spans="1:7" ht="15" customHeight="1">
      <c r="A42" s="344" t="s">
        <v>802</v>
      </c>
      <c r="B42" s="338" t="s">
        <v>525</v>
      </c>
      <c r="C42" s="331"/>
      <c r="D42" s="12"/>
      <c r="E42" s="331"/>
      <c r="F42" s="331"/>
      <c r="G42" s="12"/>
    </row>
    <row r="43" spans="1:7" ht="15" customHeight="1">
      <c r="A43" s="344" t="s">
        <v>524</v>
      </c>
      <c r="B43" s="338" t="s">
        <v>803</v>
      </c>
      <c r="C43" s="337"/>
      <c r="D43" s="57"/>
      <c r="E43" s="331"/>
      <c r="F43" s="331"/>
      <c r="G43" s="57"/>
    </row>
    <row r="44" spans="1:7" ht="15" customHeight="1">
      <c r="A44" s="346" t="s">
        <v>526</v>
      </c>
      <c r="B44" s="351" t="s">
        <v>527</v>
      </c>
      <c r="C44" s="337">
        <f>SUM(C34:C43)</f>
        <v>500</v>
      </c>
      <c r="D44" s="57">
        <f>SUM(D34:D43)</f>
        <v>19608</v>
      </c>
      <c r="E44" s="337"/>
      <c r="F44" s="337"/>
      <c r="G44" s="57">
        <f>SUM(G34:G43)</f>
        <v>19608</v>
      </c>
    </row>
    <row r="45" spans="1:7" ht="15" customHeight="1">
      <c r="A45" s="344" t="s">
        <v>528</v>
      </c>
      <c r="B45" s="338" t="s">
        <v>529</v>
      </c>
      <c r="C45" s="331"/>
      <c r="D45" s="12"/>
      <c r="E45" s="331"/>
      <c r="F45" s="331"/>
      <c r="G45" s="12"/>
    </row>
    <row r="46" spans="1:7" ht="15" customHeight="1">
      <c r="A46" s="334" t="s">
        <v>530</v>
      </c>
      <c r="B46" s="338" t="s">
        <v>244</v>
      </c>
      <c r="C46" s="331"/>
      <c r="D46" s="12"/>
      <c r="E46" s="331"/>
      <c r="F46" s="331"/>
      <c r="G46" s="12"/>
    </row>
    <row r="47" spans="1:7" ht="15" customHeight="1">
      <c r="A47" s="344" t="s">
        <v>531</v>
      </c>
      <c r="B47" s="338" t="s">
        <v>252</v>
      </c>
      <c r="C47" s="331"/>
      <c r="D47" s="57"/>
      <c r="E47" s="331"/>
      <c r="F47" s="331"/>
      <c r="G47" s="57"/>
    </row>
    <row r="48" spans="1:7" ht="15" customHeight="1">
      <c r="A48" s="342" t="s">
        <v>107</v>
      </c>
      <c r="B48" s="351" t="s">
        <v>532</v>
      </c>
      <c r="C48" s="331"/>
      <c r="D48" s="57"/>
      <c r="E48" s="331"/>
      <c r="F48" s="331"/>
      <c r="G48" s="57"/>
    </row>
    <row r="49" spans="1:7" ht="15" customHeight="1">
      <c r="A49" s="349" t="s">
        <v>442</v>
      </c>
      <c r="B49" s="378"/>
      <c r="C49" s="337">
        <f>C18+C32+C44+C48</f>
        <v>500</v>
      </c>
      <c r="D49" s="337">
        <f>D18+D32+D44+D48</f>
        <v>19677</v>
      </c>
      <c r="E49" s="337"/>
      <c r="F49" s="337"/>
      <c r="G49" s="337">
        <f>G18+G32+G44+G48</f>
        <v>19677</v>
      </c>
    </row>
    <row r="50" spans="1:7" ht="15" customHeight="1">
      <c r="A50" s="334" t="s">
        <v>162</v>
      </c>
      <c r="B50" s="338" t="s">
        <v>163</v>
      </c>
      <c r="C50" s="331"/>
      <c r="D50" s="12"/>
      <c r="E50" s="331"/>
      <c r="F50" s="331"/>
      <c r="G50" s="12"/>
    </row>
    <row r="51" spans="1:7" ht="15" customHeight="1">
      <c r="A51" s="334" t="s">
        <v>533</v>
      </c>
      <c r="B51" s="338" t="s">
        <v>534</v>
      </c>
      <c r="C51" s="331"/>
      <c r="D51" s="12"/>
      <c r="E51" s="331"/>
      <c r="F51" s="331"/>
      <c r="G51" s="12"/>
    </row>
    <row r="52" spans="1:7" ht="15" customHeight="1">
      <c r="A52" s="334" t="s">
        <v>535</v>
      </c>
      <c r="B52" s="338" t="s">
        <v>236</v>
      </c>
      <c r="C52" s="331"/>
      <c r="D52" s="12"/>
      <c r="E52" s="331"/>
      <c r="F52" s="331"/>
      <c r="G52" s="12"/>
    </row>
    <row r="53" spans="1:7" ht="15" customHeight="1">
      <c r="A53" s="334" t="s">
        <v>536</v>
      </c>
      <c r="B53" s="338" t="s">
        <v>239</v>
      </c>
      <c r="C53" s="331"/>
      <c r="D53" s="12"/>
      <c r="E53" s="331"/>
      <c r="F53" s="331"/>
      <c r="G53" s="12"/>
    </row>
    <row r="54" spans="1:7" ht="15" customHeight="1">
      <c r="A54" s="334" t="s">
        <v>242</v>
      </c>
      <c r="B54" s="338" t="s">
        <v>241</v>
      </c>
      <c r="C54" s="331"/>
      <c r="D54" s="57"/>
      <c r="E54" s="331"/>
      <c r="F54" s="331"/>
      <c r="G54" s="57"/>
    </row>
    <row r="55" spans="1:7" ht="15" customHeight="1">
      <c r="A55" s="342" t="s">
        <v>108</v>
      </c>
      <c r="B55" s="351" t="s">
        <v>537</v>
      </c>
      <c r="C55" s="331"/>
      <c r="D55" s="12"/>
      <c r="E55" s="331"/>
      <c r="F55" s="331"/>
      <c r="G55" s="12"/>
    </row>
    <row r="56" spans="1:7" ht="15" customHeight="1">
      <c r="A56" s="344" t="s">
        <v>538</v>
      </c>
      <c r="B56" s="338" t="s">
        <v>539</v>
      </c>
      <c r="C56" s="331"/>
      <c r="D56" s="12"/>
      <c r="E56" s="331"/>
      <c r="F56" s="331"/>
      <c r="G56" s="12"/>
    </row>
    <row r="57" spans="1:7" ht="15" customHeight="1">
      <c r="A57" s="344" t="s">
        <v>540</v>
      </c>
      <c r="B57" s="338" t="s">
        <v>541</v>
      </c>
      <c r="C57" s="331"/>
      <c r="D57" s="12"/>
      <c r="E57" s="331"/>
      <c r="F57" s="331"/>
      <c r="G57" s="12"/>
    </row>
    <row r="58" spans="1:7" ht="15" customHeight="1">
      <c r="A58" s="344" t="s">
        <v>542</v>
      </c>
      <c r="B58" s="338" t="s">
        <v>543</v>
      </c>
      <c r="C58" s="331"/>
      <c r="D58" s="12"/>
      <c r="E58" s="331"/>
      <c r="F58" s="331"/>
      <c r="G58" s="12"/>
    </row>
    <row r="59" spans="1:7" ht="15" customHeight="1">
      <c r="A59" s="344" t="s">
        <v>544</v>
      </c>
      <c r="B59" s="338" t="s">
        <v>545</v>
      </c>
      <c r="C59" s="331"/>
      <c r="D59" s="12"/>
      <c r="E59" s="331"/>
      <c r="F59" s="331"/>
      <c r="G59" s="12"/>
    </row>
    <row r="60" spans="1:7" ht="15" customHeight="1">
      <c r="A60" s="344" t="s">
        <v>546</v>
      </c>
      <c r="B60" s="338" t="s">
        <v>547</v>
      </c>
      <c r="C60" s="331"/>
      <c r="D60" s="57"/>
      <c r="E60" s="331"/>
      <c r="F60" s="331"/>
      <c r="G60" s="57"/>
    </row>
    <row r="61" spans="1:7" ht="15" customHeight="1">
      <c r="A61" s="342" t="s">
        <v>548</v>
      </c>
      <c r="B61" s="351" t="s">
        <v>549</v>
      </c>
      <c r="C61" s="331"/>
      <c r="D61" s="12"/>
      <c r="E61" s="331"/>
      <c r="F61" s="331"/>
      <c r="G61" s="12"/>
    </row>
    <row r="62" spans="1:7" ht="15" customHeight="1">
      <c r="A62" s="344" t="s">
        <v>550</v>
      </c>
      <c r="B62" s="338" t="s">
        <v>551</v>
      </c>
      <c r="C62" s="331"/>
      <c r="D62" s="12"/>
      <c r="E62" s="331"/>
      <c r="F62" s="331"/>
      <c r="G62" s="12"/>
    </row>
    <row r="63" spans="1:7" ht="15" customHeight="1">
      <c r="A63" s="334" t="s">
        <v>552</v>
      </c>
      <c r="B63" s="338" t="s">
        <v>254</v>
      </c>
      <c r="C63" s="331"/>
      <c r="D63" s="12"/>
      <c r="E63" s="331"/>
      <c r="F63" s="331"/>
      <c r="G63" s="12"/>
    </row>
    <row r="64" spans="1:7" ht="15" customHeight="1">
      <c r="A64" s="344" t="s">
        <v>553</v>
      </c>
      <c r="B64" s="338" t="s">
        <v>255</v>
      </c>
      <c r="C64" s="331"/>
      <c r="D64" s="57"/>
      <c r="E64" s="331"/>
      <c r="F64" s="331"/>
      <c r="G64" s="57"/>
    </row>
    <row r="65" spans="1:7" ht="15" customHeight="1">
      <c r="A65" s="342" t="s">
        <v>110</v>
      </c>
      <c r="B65" s="351" t="s">
        <v>554</v>
      </c>
      <c r="C65" s="331"/>
      <c r="D65" s="57"/>
      <c r="E65" s="331"/>
      <c r="F65" s="331"/>
      <c r="G65" s="57"/>
    </row>
    <row r="66" spans="1:7" ht="15" customHeight="1">
      <c r="A66" s="349" t="s">
        <v>455</v>
      </c>
      <c r="B66" s="378"/>
      <c r="C66" s="337">
        <v>0</v>
      </c>
      <c r="D66" s="57">
        <v>0</v>
      </c>
      <c r="E66" s="331"/>
      <c r="F66" s="331"/>
      <c r="G66" s="57">
        <v>0</v>
      </c>
    </row>
    <row r="67" spans="1:7" ht="15.75">
      <c r="A67" s="379" t="s">
        <v>555</v>
      </c>
      <c r="B67" s="352" t="s">
        <v>556</v>
      </c>
      <c r="C67" s="337">
        <f>C49+C66</f>
        <v>500</v>
      </c>
      <c r="D67" s="337">
        <f>D49+D66</f>
        <v>19677</v>
      </c>
      <c r="E67" s="337"/>
      <c r="F67" s="337"/>
      <c r="G67" s="337">
        <f>G49+G66</f>
        <v>19677</v>
      </c>
    </row>
    <row r="68" spans="1:7" ht="15.75">
      <c r="A68" s="380" t="s">
        <v>557</v>
      </c>
      <c r="B68" s="381"/>
      <c r="C68" s="331"/>
      <c r="D68" s="12"/>
      <c r="E68" s="331"/>
      <c r="F68" s="331"/>
      <c r="G68" s="12"/>
    </row>
    <row r="69" spans="1:7" ht="15.75">
      <c r="A69" s="380" t="s">
        <v>558</v>
      </c>
      <c r="B69" s="381"/>
      <c r="C69" s="331"/>
      <c r="D69" s="12"/>
      <c r="E69" s="331"/>
      <c r="F69" s="331"/>
      <c r="G69" s="12"/>
    </row>
    <row r="70" spans="1:7" ht="15">
      <c r="A70" s="358" t="s">
        <v>702</v>
      </c>
      <c r="B70" s="334" t="s">
        <v>703</v>
      </c>
      <c r="C70" s="331"/>
      <c r="D70" s="12"/>
      <c r="E70" s="331"/>
      <c r="F70" s="331"/>
      <c r="G70" s="12"/>
    </row>
    <row r="71" spans="1:7" ht="15">
      <c r="A71" s="344" t="s">
        <v>704</v>
      </c>
      <c r="B71" s="334" t="s">
        <v>705</v>
      </c>
      <c r="C71" s="331"/>
      <c r="D71" s="12"/>
      <c r="E71" s="331"/>
      <c r="F71" s="331"/>
      <c r="G71" s="12"/>
    </row>
    <row r="72" spans="1:7" ht="15">
      <c r="A72" s="358" t="s">
        <v>706</v>
      </c>
      <c r="B72" s="334" t="s">
        <v>707</v>
      </c>
      <c r="C72" s="331"/>
      <c r="D72" s="57"/>
      <c r="E72" s="331"/>
      <c r="F72" s="331"/>
      <c r="G72" s="57"/>
    </row>
    <row r="73" spans="1:7" ht="15">
      <c r="A73" s="356" t="s">
        <v>559</v>
      </c>
      <c r="B73" s="339" t="s">
        <v>560</v>
      </c>
      <c r="C73" s="331"/>
      <c r="D73" s="12"/>
      <c r="E73" s="331"/>
      <c r="F73" s="331"/>
      <c r="G73" s="12"/>
    </row>
    <row r="74" spans="1:7" ht="15">
      <c r="A74" s="344" t="s">
        <v>708</v>
      </c>
      <c r="B74" s="334" t="s">
        <v>709</v>
      </c>
      <c r="C74" s="331"/>
      <c r="D74" s="12"/>
      <c r="E74" s="331"/>
      <c r="F74" s="331"/>
      <c r="G74" s="12"/>
    </row>
    <row r="75" spans="1:7" ht="15">
      <c r="A75" s="358" t="s">
        <v>710</v>
      </c>
      <c r="B75" s="334" t="s">
        <v>711</v>
      </c>
      <c r="C75" s="331"/>
      <c r="D75" s="12"/>
      <c r="E75" s="331"/>
      <c r="F75" s="331"/>
      <c r="G75" s="12"/>
    </row>
    <row r="76" spans="1:7" ht="15">
      <c r="A76" s="344" t="s">
        <v>712</v>
      </c>
      <c r="B76" s="334" t="s">
        <v>713</v>
      </c>
      <c r="C76" s="331"/>
      <c r="D76" s="12"/>
      <c r="E76" s="331"/>
      <c r="F76" s="331"/>
      <c r="G76" s="12"/>
    </row>
    <row r="77" spans="1:7" ht="15">
      <c r="A77" s="358" t="s">
        <v>714</v>
      </c>
      <c r="B77" s="334" t="s">
        <v>715</v>
      </c>
      <c r="C77" s="331"/>
      <c r="D77" s="57"/>
      <c r="E77" s="331"/>
      <c r="F77" s="331"/>
      <c r="G77" s="57"/>
    </row>
    <row r="78" spans="1:7" ht="15">
      <c r="A78" s="360" t="s">
        <v>561</v>
      </c>
      <c r="B78" s="339" t="s">
        <v>562</v>
      </c>
      <c r="C78" s="669"/>
      <c r="D78" s="12"/>
      <c r="E78" s="331"/>
      <c r="F78" s="331"/>
      <c r="G78" s="12"/>
    </row>
    <row r="79" spans="1:7" ht="15">
      <c r="A79" s="334" t="s">
        <v>563</v>
      </c>
      <c r="B79" s="334" t="s">
        <v>564</v>
      </c>
      <c r="C79" s="669">
        <v>115</v>
      </c>
      <c r="D79" s="12">
        <v>115</v>
      </c>
      <c r="E79" s="331"/>
      <c r="F79" s="331"/>
      <c r="G79" s="12">
        <v>115</v>
      </c>
    </row>
    <row r="80" spans="1:7" ht="15">
      <c r="A80" s="334" t="s">
        <v>565</v>
      </c>
      <c r="B80" s="334" t="s">
        <v>564</v>
      </c>
      <c r="C80" s="669"/>
      <c r="D80" s="12"/>
      <c r="E80" s="331"/>
      <c r="F80" s="331"/>
      <c r="G80" s="12"/>
    </row>
    <row r="81" spans="1:7" ht="15">
      <c r="A81" s="334" t="s">
        <v>566</v>
      </c>
      <c r="B81" s="334" t="s">
        <v>567</v>
      </c>
      <c r="C81" s="669"/>
      <c r="D81" s="12"/>
      <c r="E81" s="331"/>
      <c r="F81" s="331"/>
      <c r="G81" s="12"/>
    </row>
    <row r="82" spans="1:7" ht="15">
      <c r="A82" s="334" t="s">
        <v>568</v>
      </c>
      <c r="B82" s="334" t="s">
        <v>567</v>
      </c>
      <c r="C82" s="669"/>
      <c r="D82" s="12"/>
      <c r="E82" s="331"/>
      <c r="F82" s="331"/>
      <c r="G82" s="12"/>
    </row>
    <row r="83" spans="1:7" ht="15">
      <c r="A83" s="339" t="s">
        <v>569</v>
      </c>
      <c r="B83" s="339" t="s">
        <v>570</v>
      </c>
      <c r="C83" s="670">
        <f>SUM(C79:C82)</f>
        <v>115</v>
      </c>
      <c r="D83" s="57">
        <f>SUM(D79:D82)</f>
        <v>115</v>
      </c>
      <c r="E83" s="337"/>
      <c r="F83" s="337"/>
      <c r="G83" s="57">
        <f>SUM(G79:G82)</f>
        <v>115</v>
      </c>
    </row>
    <row r="84" spans="1:7" ht="15">
      <c r="A84" s="358" t="s">
        <v>571</v>
      </c>
      <c r="B84" s="334" t="s">
        <v>572</v>
      </c>
      <c r="C84" s="669"/>
      <c r="D84" s="12"/>
      <c r="E84" s="331"/>
      <c r="F84" s="331"/>
      <c r="G84" s="12"/>
    </row>
    <row r="85" spans="1:7" ht="15">
      <c r="A85" s="358" t="s">
        <v>573</v>
      </c>
      <c r="B85" s="334" t="s">
        <v>574</v>
      </c>
      <c r="C85" s="331"/>
      <c r="D85" s="12"/>
      <c r="E85" s="331"/>
      <c r="F85" s="331"/>
      <c r="G85" s="12"/>
    </row>
    <row r="86" spans="1:7" ht="15">
      <c r="A86" s="358" t="s">
        <v>575</v>
      </c>
      <c r="B86" s="334" t="s">
        <v>576</v>
      </c>
      <c r="C86" s="331">
        <v>24585</v>
      </c>
      <c r="D86" s="12">
        <v>17207</v>
      </c>
      <c r="E86" s="331"/>
      <c r="F86" s="331"/>
      <c r="G86" s="12">
        <v>17207</v>
      </c>
    </row>
    <row r="87" spans="1:7" ht="15">
      <c r="A87" s="358" t="s">
        <v>577</v>
      </c>
      <c r="B87" s="334" t="s">
        <v>578</v>
      </c>
      <c r="C87" s="331"/>
      <c r="D87" s="12"/>
      <c r="E87" s="331"/>
      <c r="F87" s="331"/>
      <c r="G87" s="12"/>
    </row>
    <row r="88" spans="1:7" ht="15">
      <c r="A88" s="344" t="s">
        <v>579</v>
      </c>
      <c r="B88" s="334" t="s">
        <v>580</v>
      </c>
      <c r="C88" s="331"/>
      <c r="D88" s="12"/>
      <c r="E88" s="331"/>
      <c r="F88" s="331"/>
      <c r="G88" s="12"/>
    </row>
    <row r="89" spans="1:7" ht="15">
      <c r="A89" s="356" t="s">
        <v>581</v>
      </c>
      <c r="B89" s="339" t="s">
        <v>582</v>
      </c>
      <c r="C89" s="337">
        <f>SUM(C83:C88)</f>
        <v>24700</v>
      </c>
      <c r="D89" s="57">
        <f>D73+D78+D83+D84+D85+D86+D87+D88</f>
        <v>17322</v>
      </c>
      <c r="E89" s="337"/>
      <c r="F89" s="337"/>
      <c r="G89" s="57">
        <f>G73+G78+G83+G84+G85+G86+G87+G88</f>
        <v>17322</v>
      </c>
    </row>
    <row r="90" spans="1:11" ht="15">
      <c r="A90" s="344" t="s">
        <v>583</v>
      </c>
      <c r="B90" s="334" t="s">
        <v>584</v>
      </c>
      <c r="C90" s="331"/>
      <c r="D90" s="12"/>
      <c r="E90" s="331"/>
      <c r="F90" s="331"/>
      <c r="G90" s="12"/>
      <c r="K90" s="324" t="s">
        <v>1006</v>
      </c>
    </row>
    <row r="91" spans="1:7" ht="15">
      <c r="A91" s="344" t="s">
        <v>585</v>
      </c>
      <c r="B91" s="334" t="s">
        <v>586</v>
      </c>
      <c r="C91" s="331"/>
      <c r="D91" s="12"/>
      <c r="E91" s="331"/>
      <c r="F91" s="331"/>
      <c r="G91" s="12"/>
    </row>
    <row r="92" spans="1:7" ht="15">
      <c r="A92" s="358" t="s">
        <v>587</v>
      </c>
      <c r="B92" s="334" t="s">
        <v>588</v>
      </c>
      <c r="C92" s="331"/>
      <c r="D92" s="12"/>
      <c r="E92" s="331"/>
      <c r="F92" s="331"/>
      <c r="G92" s="12"/>
    </row>
    <row r="93" spans="1:7" ht="15">
      <c r="A93" s="358" t="s">
        <v>589</v>
      </c>
      <c r="B93" s="334" t="s">
        <v>590</v>
      </c>
      <c r="C93" s="331"/>
      <c r="D93" s="12"/>
      <c r="E93" s="331"/>
      <c r="F93" s="331"/>
      <c r="G93" s="12"/>
    </row>
    <row r="94" spans="1:7" ht="15">
      <c r="A94" s="360" t="s">
        <v>591</v>
      </c>
      <c r="B94" s="339" t="s">
        <v>592</v>
      </c>
      <c r="C94" s="331"/>
      <c r="D94" s="57"/>
      <c r="E94" s="331"/>
      <c r="F94" s="331"/>
      <c r="G94" s="57"/>
    </row>
    <row r="95" spans="1:7" ht="15">
      <c r="A95" s="356" t="s">
        <v>593</v>
      </c>
      <c r="B95" s="339" t="s">
        <v>594</v>
      </c>
      <c r="C95" s="337"/>
      <c r="D95" s="57"/>
      <c r="E95" s="331"/>
      <c r="F95" s="331"/>
      <c r="G95" s="57"/>
    </row>
    <row r="96" spans="1:7" ht="15.75">
      <c r="A96" s="363" t="s">
        <v>595</v>
      </c>
      <c r="B96" s="364" t="s">
        <v>596</v>
      </c>
      <c r="C96" s="337">
        <f>SUM(C89:C95)</f>
        <v>24700</v>
      </c>
      <c r="D96" s="57">
        <f>D89+D94+D95</f>
        <v>17322</v>
      </c>
      <c r="E96" s="331"/>
      <c r="F96" s="331"/>
      <c r="G96" s="57">
        <f>G89+G94+G95</f>
        <v>17322</v>
      </c>
    </row>
    <row r="97" spans="1:7" ht="15.75">
      <c r="A97" s="365" t="s">
        <v>597</v>
      </c>
      <c r="B97" s="366"/>
      <c r="C97" s="337">
        <f>C67+C96</f>
        <v>25200</v>
      </c>
      <c r="D97" s="337">
        <f>D67+D96</f>
        <v>36999</v>
      </c>
      <c r="E97" s="331"/>
      <c r="F97" s="331"/>
      <c r="G97" s="337">
        <f>G67+G96</f>
        <v>36999</v>
      </c>
    </row>
  </sheetData>
  <sheetProtection/>
  <mergeCells count="2">
    <mergeCell ref="A2:G2"/>
    <mergeCell ref="A1:G1"/>
  </mergeCells>
  <printOptions/>
  <pageMargins left="0" right="0" top="0" bottom="0" header="0.31496062992125984" footer="0.31496062992125984"/>
  <pageSetup fitToHeight="1" fitToWidth="1" horizontalDpi="600" verticalDpi="600" orientation="portrait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62">
      <selection activeCell="A1" sqref="A1:G97"/>
    </sheetView>
  </sheetViews>
  <sheetFormatPr defaultColWidth="9.140625" defaultRowHeight="15"/>
  <cols>
    <col min="1" max="1" width="92.57421875" style="324" customWidth="1"/>
    <col min="2" max="2" width="9.140625" style="324" customWidth="1"/>
    <col min="3" max="3" width="13.00390625" style="326" customWidth="1"/>
    <col min="4" max="4" width="13.00390625" style="324" customWidth="1"/>
    <col min="5" max="5" width="14.140625" style="324" customWidth="1"/>
    <col min="6" max="6" width="13.28125" style="324" customWidth="1"/>
    <col min="7" max="7" width="14.57421875" style="324" customWidth="1"/>
    <col min="8" max="16384" width="9.140625" style="324" customWidth="1"/>
  </cols>
  <sheetData>
    <row r="1" spans="1:8" ht="24" customHeight="1">
      <c r="A1" s="1022" t="s">
        <v>1036</v>
      </c>
      <c r="B1" s="1022"/>
      <c r="C1" s="1022"/>
      <c r="D1" s="1022"/>
      <c r="E1" s="1022"/>
      <c r="F1" s="1022"/>
      <c r="G1" s="1022"/>
      <c r="H1" s="779"/>
    </row>
    <row r="2" spans="1:9" ht="24" customHeight="1">
      <c r="A2" s="1026" t="s">
        <v>115</v>
      </c>
      <c r="B2" s="1027"/>
      <c r="C2" s="1027"/>
      <c r="D2" s="1027"/>
      <c r="E2" s="1027"/>
      <c r="F2" s="1027"/>
      <c r="G2" s="1028"/>
      <c r="I2" s="376"/>
    </row>
    <row r="3" ht="18">
      <c r="A3" s="325"/>
    </row>
    <row r="4" spans="1:6" ht="15">
      <c r="A4" s="326" t="s">
        <v>758</v>
      </c>
      <c r="F4" s="179" t="s">
        <v>718</v>
      </c>
    </row>
    <row r="5" spans="1:7" ht="60">
      <c r="A5" s="327" t="s">
        <v>130</v>
      </c>
      <c r="B5" s="328" t="s">
        <v>491</v>
      </c>
      <c r="C5" s="296" t="s">
        <v>599</v>
      </c>
      <c r="D5" s="296" t="s">
        <v>600</v>
      </c>
      <c r="E5" s="296" t="s">
        <v>686</v>
      </c>
      <c r="F5" s="195" t="s">
        <v>691</v>
      </c>
      <c r="G5" s="297" t="s">
        <v>756</v>
      </c>
    </row>
    <row r="6" spans="1:7" ht="15" customHeight="1">
      <c r="A6" s="333" t="s">
        <v>142</v>
      </c>
      <c r="B6" s="338" t="s">
        <v>143</v>
      </c>
      <c r="C6" s="331"/>
      <c r="D6" s="12"/>
      <c r="E6" s="331"/>
      <c r="F6" s="331"/>
      <c r="G6" s="12"/>
    </row>
    <row r="7" spans="1:7" ht="15" customHeight="1">
      <c r="A7" s="334" t="s">
        <v>145</v>
      </c>
      <c r="B7" s="338" t="s">
        <v>146</v>
      </c>
      <c r="C7" s="331"/>
      <c r="D7" s="12"/>
      <c r="E7" s="331"/>
      <c r="F7" s="331"/>
      <c r="G7" s="12"/>
    </row>
    <row r="8" spans="1:7" ht="15" customHeight="1">
      <c r="A8" s="334" t="s">
        <v>692</v>
      </c>
      <c r="B8" s="338" t="s">
        <v>149</v>
      </c>
      <c r="C8" s="331"/>
      <c r="D8" s="12"/>
      <c r="E8" s="331"/>
      <c r="F8" s="331"/>
      <c r="G8" s="12"/>
    </row>
    <row r="9" spans="1:7" ht="15" customHeight="1">
      <c r="A9" s="334" t="s">
        <v>151</v>
      </c>
      <c r="B9" s="338" t="s">
        <v>152</v>
      </c>
      <c r="C9" s="331"/>
      <c r="D9" s="12"/>
      <c r="E9" s="331"/>
      <c r="F9" s="331"/>
      <c r="G9" s="12"/>
    </row>
    <row r="10" spans="1:7" ht="15" customHeight="1">
      <c r="A10" s="334" t="s">
        <v>154</v>
      </c>
      <c r="B10" s="338" t="s">
        <v>155</v>
      </c>
      <c r="C10" s="331"/>
      <c r="D10" s="12"/>
      <c r="E10" s="331"/>
      <c r="F10" s="331"/>
      <c r="G10" s="12"/>
    </row>
    <row r="11" spans="1:7" ht="15" customHeight="1">
      <c r="A11" s="334" t="s">
        <v>157</v>
      </c>
      <c r="B11" s="338" t="s">
        <v>158</v>
      </c>
      <c r="C11" s="331"/>
      <c r="D11" s="12"/>
      <c r="E11" s="331"/>
      <c r="F11" s="331"/>
      <c r="G11" s="12"/>
    </row>
    <row r="12" spans="1:7" ht="15" customHeight="1">
      <c r="A12" s="339" t="s">
        <v>492</v>
      </c>
      <c r="B12" s="377" t="s">
        <v>161</v>
      </c>
      <c r="C12" s="331"/>
      <c r="D12" s="57">
        <f>SUM(D6:D11)</f>
        <v>0</v>
      </c>
      <c r="E12" s="331"/>
      <c r="F12" s="331"/>
      <c r="G12" s="57">
        <f>SUM(G6:G11)</f>
        <v>0</v>
      </c>
    </row>
    <row r="13" spans="1:7" ht="15" customHeight="1">
      <c r="A13" s="334" t="s">
        <v>493</v>
      </c>
      <c r="B13" s="338" t="s">
        <v>494</v>
      </c>
      <c r="C13" s="331"/>
      <c r="D13" s="12"/>
      <c r="E13" s="331"/>
      <c r="F13" s="331"/>
      <c r="G13" s="12"/>
    </row>
    <row r="14" spans="1:7" ht="15" customHeight="1">
      <c r="A14" s="334" t="s">
        <v>495</v>
      </c>
      <c r="B14" s="338" t="s">
        <v>496</v>
      </c>
      <c r="C14" s="331"/>
      <c r="D14" s="12"/>
      <c r="E14" s="331"/>
      <c r="F14" s="331"/>
      <c r="G14" s="12"/>
    </row>
    <row r="15" spans="1:7" ht="15" customHeight="1">
      <c r="A15" s="334" t="s">
        <v>231</v>
      </c>
      <c r="B15" s="338" t="s">
        <v>221</v>
      </c>
      <c r="C15" s="331"/>
      <c r="D15" s="12"/>
      <c r="E15" s="331"/>
      <c r="F15" s="331"/>
      <c r="G15" s="12"/>
    </row>
    <row r="16" spans="1:7" ht="15" customHeight="1">
      <c r="A16" s="334" t="s">
        <v>497</v>
      </c>
      <c r="B16" s="338" t="s">
        <v>232</v>
      </c>
      <c r="C16" s="331"/>
      <c r="D16" s="12"/>
      <c r="E16" s="331"/>
      <c r="F16" s="331"/>
      <c r="G16" s="12"/>
    </row>
    <row r="17" spans="1:7" ht="15" customHeight="1">
      <c r="A17" s="334" t="s">
        <v>498</v>
      </c>
      <c r="B17" s="338" t="s">
        <v>234</v>
      </c>
      <c r="C17" s="331">
        <v>7500</v>
      </c>
      <c r="D17" s="12">
        <v>14063</v>
      </c>
      <c r="E17" s="331"/>
      <c r="F17" s="331"/>
      <c r="G17" s="12">
        <v>14063</v>
      </c>
    </row>
    <row r="18" spans="1:7" ht="15" customHeight="1">
      <c r="A18" s="342" t="s">
        <v>499</v>
      </c>
      <c r="B18" s="351" t="s">
        <v>500</v>
      </c>
      <c r="C18" s="337">
        <f>SUM(C15:C17)</f>
        <v>7500</v>
      </c>
      <c r="D18" s="57">
        <f>SUM(D12:D17)</f>
        <v>14063</v>
      </c>
      <c r="E18" s="337"/>
      <c r="F18" s="337"/>
      <c r="G18" s="57">
        <f>SUM(G12:G17)</f>
        <v>14063</v>
      </c>
    </row>
    <row r="19" spans="1:7" ht="15" customHeight="1">
      <c r="A19" s="334" t="s">
        <v>693</v>
      </c>
      <c r="B19" s="338" t="s">
        <v>694</v>
      </c>
      <c r="C19" s="331"/>
      <c r="D19" s="12"/>
      <c r="E19" s="331"/>
      <c r="F19" s="331"/>
      <c r="G19" s="12"/>
    </row>
    <row r="20" spans="1:7" ht="15" customHeight="1">
      <c r="A20" s="334" t="s">
        <v>695</v>
      </c>
      <c r="B20" s="338" t="s">
        <v>696</v>
      </c>
      <c r="C20" s="331"/>
      <c r="D20" s="12"/>
      <c r="E20" s="331"/>
      <c r="F20" s="331"/>
      <c r="G20" s="12"/>
    </row>
    <row r="21" spans="1:7" ht="15" customHeight="1">
      <c r="A21" s="339" t="s">
        <v>501</v>
      </c>
      <c r="B21" s="377" t="s">
        <v>287</v>
      </c>
      <c r="C21" s="331"/>
      <c r="D21" s="12"/>
      <c r="E21" s="331"/>
      <c r="F21" s="331"/>
      <c r="G21" s="12"/>
    </row>
    <row r="22" spans="1:7" ht="15" customHeight="1">
      <c r="A22" s="334" t="s">
        <v>502</v>
      </c>
      <c r="B22" s="338" t="s">
        <v>503</v>
      </c>
      <c r="C22" s="331"/>
      <c r="D22" s="12"/>
      <c r="E22" s="331"/>
      <c r="F22" s="331"/>
      <c r="G22" s="12"/>
    </row>
    <row r="23" spans="1:7" ht="15" customHeight="1">
      <c r="A23" s="334" t="s">
        <v>504</v>
      </c>
      <c r="B23" s="338" t="s">
        <v>505</v>
      </c>
      <c r="C23" s="331"/>
      <c r="D23" s="12"/>
      <c r="E23" s="331"/>
      <c r="F23" s="331"/>
      <c r="G23" s="12"/>
    </row>
    <row r="24" spans="1:7" ht="15" customHeight="1">
      <c r="A24" s="334" t="s">
        <v>294</v>
      </c>
      <c r="B24" s="338" t="s">
        <v>290</v>
      </c>
      <c r="C24" s="331"/>
      <c r="D24" s="57"/>
      <c r="E24" s="331"/>
      <c r="F24" s="331"/>
      <c r="G24" s="57"/>
    </row>
    <row r="25" spans="1:7" ht="15" customHeight="1">
      <c r="A25" s="334" t="s">
        <v>295</v>
      </c>
      <c r="B25" s="338" t="s">
        <v>296</v>
      </c>
      <c r="C25" s="331"/>
      <c r="D25" s="12"/>
      <c r="E25" s="331"/>
      <c r="F25" s="331"/>
      <c r="G25" s="12"/>
    </row>
    <row r="26" spans="1:7" ht="15" customHeight="1">
      <c r="A26" s="334" t="s">
        <v>697</v>
      </c>
      <c r="B26" s="338" t="s">
        <v>698</v>
      </c>
      <c r="C26" s="331"/>
      <c r="D26" s="12"/>
      <c r="E26" s="331"/>
      <c r="F26" s="331"/>
      <c r="G26" s="12"/>
    </row>
    <row r="27" spans="1:7" ht="15" customHeight="1">
      <c r="A27" s="334" t="s">
        <v>699</v>
      </c>
      <c r="B27" s="338" t="s">
        <v>700</v>
      </c>
      <c r="C27" s="331"/>
      <c r="D27" s="12"/>
      <c r="E27" s="331"/>
      <c r="F27" s="331"/>
      <c r="G27" s="12"/>
    </row>
    <row r="28" spans="1:7" ht="15" customHeight="1">
      <c r="A28" s="334" t="s">
        <v>299</v>
      </c>
      <c r="B28" s="338" t="s">
        <v>300</v>
      </c>
      <c r="C28" s="331"/>
      <c r="D28" s="12"/>
      <c r="E28" s="331"/>
      <c r="F28" s="331"/>
      <c r="G28" s="12"/>
    </row>
    <row r="29" spans="1:7" ht="15" customHeight="1">
      <c r="A29" s="334" t="s">
        <v>701</v>
      </c>
      <c r="B29" s="338" t="s">
        <v>306</v>
      </c>
      <c r="C29" s="331"/>
      <c r="D29" s="12"/>
      <c r="E29" s="331"/>
      <c r="F29" s="331"/>
      <c r="G29" s="12"/>
    </row>
    <row r="30" spans="1:7" ht="15" customHeight="1">
      <c r="A30" s="339" t="s">
        <v>309</v>
      </c>
      <c r="B30" s="377" t="s">
        <v>310</v>
      </c>
      <c r="C30" s="331"/>
      <c r="D30" s="57">
        <f>SUM(D25:D29)</f>
        <v>0</v>
      </c>
      <c r="E30" s="331"/>
      <c r="F30" s="331"/>
      <c r="G30" s="57">
        <f>SUM(G25:G29)</f>
        <v>0</v>
      </c>
    </row>
    <row r="31" spans="1:7" ht="15" customHeight="1">
      <c r="A31" s="334" t="s">
        <v>312</v>
      </c>
      <c r="B31" s="338" t="s">
        <v>311</v>
      </c>
      <c r="C31" s="331"/>
      <c r="D31" s="57"/>
      <c r="E31" s="331"/>
      <c r="F31" s="331"/>
      <c r="G31" s="57"/>
    </row>
    <row r="32" spans="1:7" ht="15" customHeight="1">
      <c r="A32" s="342" t="s">
        <v>506</v>
      </c>
      <c r="B32" s="351" t="s">
        <v>314</v>
      </c>
      <c r="C32" s="331"/>
      <c r="D32" s="57">
        <f>D21+D22+D23+D24+D30+D31</f>
        <v>0</v>
      </c>
      <c r="E32" s="331"/>
      <c r="F32" s="331"/>
      <c r="G32" s="57">
        <f>G21+G22+G23+G24+G30+G31</f>
        <v>0</v>
      </c>
    </row>
    <row r="33" spans="1:7" ht="15" customHeight="1">
      <c r="A33" s="344" t="s">
        <v>507</v>
      </c>
      <c r="B33" s="338" t="s">
        <v>508</v>
      </c>
      <c r="C33" s="331"/>
      <c r="D33" s="12"/>
      <c r="E33" s="331"/>
      <c r="F33" s="331"/>
      <c r="G33" s="12"/>
    </row>
    <row r="34" spans="1:7" ht="15" customHeight="1">
      <c r="A34" s="344" t="s">
        <v>509</v>
      </c>
      <c r="B34" s="338" t="s">
        <v>510</v>
      </c>
      <c r="C34" s="331">
        <v>7500</v>
      </c>
      <c r="D34" s="12">
        <v>6750</v>
      </c>
      <c r="E34" s="331"/>
      <c r="F34" s="331"/>
      <c r="G34" s="12">
        <v>6750</v>
      </c>
    </row>
    <row r="35" spans="1:7" ht="15" customHeight="1">
      <c r="A35" s="344" t="s">
        <v>511</v>
      </c>
      <c r="B35" s="338" t="s">
        <v>512</v>
      </c>
      <c r="C35" s="331"/>
      <c r="D35" s="12"/>
      <c r="E35" s="331"/>
      <c r="F35" s="331"/>
      <c r="G35" s="12"/>
    </row>
    <row r="36" spans="1:7" ht="15" customHeight="1">
      <c r="A36" s="344" t="s">
        <v>315</v>
      </c>
      <c r="B36" s="338" t="s">
        <v>513</v>
      </c>
      <c r="C36" s="331"/>
      <c r="D36" s="12"/>
      <c r="E36" s="331"/>
      <c r="F36" s="331"/>
      <c r="G36" s="12"/>
    </row>
    <row r="37" spans="1:7" ht="15" customHeight="1">
      <c r="A37" s="344" t="s">
        <v>514</v>
      </c>
      <c r="B37" s="338" t="s">
        <v>515</v>
      </c>
      <c r="C37" s="331"/>
      <c r="D37" s="12"/>
      <c r="E37" s="331"/>
      <c r="F37" s="331"/>
      <c r="G37" s="12"/>
    </row>
    <row r="38" spans="1:7" ht="15" customHeight="1">
      <c r="A38" s="344" t="s">
        <v>516</v>
      </c>
      <c r="B38" s="338" t="s">
        <v>517</v>
      </c>
      <c r="C38" s="331">
        <v>1500</v>
      </c>
      <c r="D38" s="12">
        <v>1406</v>
      </c>
      <c r="E38" s="331"/>
      <c r="F38" s="331"/>
      <c r="G38" s="12">
        <v>1406</v>
      </c>
    </row>
    <row r="39" spans="1:7" ht="15" customHeight="1">
      <c r="A39" s="344" t="s">
        <v>518</v>
      </c>
      <c r="B39" s="338" t="s">
        <v>519</v>
      </c>
      <c r="C39" s="331"/>
      <c r="D39" s="12"/>
      <c r="E39" s="331"/>
      <c r="F39" s="331"/>
      <c r="G39" s="12"/>
    </row>
    <row r="40" spans="1:7" ht="15" customHeight="1">
      <c r="A40" s="344" t="s">
        <v>520</v>
      </c>
      <c r="B40" s="338" t="s">
        <v>521</v>
      </c>
      <c r="C40" s="331"/>
      <c r="D40" s="12"/>
      <c r="E40" s="331"/>
      <c r="F40" s="331"/>
      <c r="G40" s="12"/>
    </row>
    <row r="41" spans="1:7" ht="15" customHeight="1">
      <c r="A41" s="344" t="s">
        <v>522</v>
      </c>
      <c r="B41" s="338" t="s">
        <v>523</v>
      </c>
      <c r="C41" s="331"/>
      <c r="D41" s="12"/>
      <c r="E41" s="331"/>
      <c r="F41" s="331"/>
      <c r="G41" s="12"/>
    </row>
    <row r="42" spans="1:7" ht="15" customHeight="1">
      <c r="A42" s="344" t="s">
        <v>802</v>
      </c>
      <c r="B42" s="338" t="s">
        <v>525</v>
      </c>
      <c r="C42" s="331"/>
      <c r="D42" s="12"/>
      <c r="E42" s="331"/>
      <c r="F42" s="331"/>
      <c r="G42" s="12"/>
    </row>
    <row r="43" spans="1:7" ht="15" customHeight="1">
      <c r="A43" s="344" t="s">
        <v>524</v>
      </c>
      <c r="B43" s="338" t="s">
        <v>803</v>
      </c>
      <c r="C43" s="337"/>
      <c r="D43" s="12">
        <v>9</v>
      </c>
      <c r="E43" s="331"/>
      <c r="F43" s="331"/>
      <c r="G43" s="12">
        <v>9</v>
      </c>
    </row>
    <row r="44" spans="1:7" ht="15" customHeight="1">
      <c r="A44" s="346" t="s">
        <v>526</v>
      </c>
      <c r="B44" s="351" t="s">
        <v>527</v>
      </c>
      <c r="C44" s="337">
        <f>SUM(C34:C43)</f>
        <v>9000</v>
      </c>
      <c r="D44" s="57">
        <f>SUM(D34:D43)</f>
        <v>8165</v>
      </c>
      <c r="E44" s="331"/>
      <c r="F44" s="331"/>
      <c r="G44" s="57">
        <f>SUM(G34:G43)</f>
        <v>8165</v>
      </c>
    </row>
    <row r="45" spans="1:7" ht="15" customHeight="1">
      <c r="A45" s="344" t="s">
        <v>528</v>
      </c>
      <c r="B45" s="338" t="s">
        <v>529</v>
      </c>
      <c r="C45" s="331"/>
      <c r="D45" s="12"/>
      <c r="E45" s="331"/>
      <c r="F45" s="331"/>
      <c r="G45" s="12"/>
    </row>
    <row r="46" spans="1:7" ht="15" customHeight="1">
      <c r="A46" s="334" t="s">
        <v>530</v>
      </c>
      <c r="B46" s="338" t="s">
        <v>244</v>
      </c>
      <c r="C46" s="331"/>
      <c r="D46" s="12"/>
      <c r="E46" s="331"/>
      <c r="F46" s="331"/>
      <c r="G46" s="12"/>
    </row>
    <row r="47" spans="1:7" ht="15" customHeight="1">
      <c r="A47" s="344" t="s">
        <v>531</v>
      </c>
      <c r="B47" s="338" t="s">
        <v>773</v>
      </c>
      <c r="C47" s="331"/>
      <c r="D47" s="12">
        <v>541</v>
      </c>
      <c r="E47" s="331"/>
      <c r="F47" s="331"/>
      <c r="G47" s="12">
        <v>541</v>
      </c>
    </row>
    <row r="48" spans="1:7" ht="15" customHeight="1">
      <c r="A48" s="342" t="s">
        <v>107</v>
      </c>
      <c r="B48" s="351" t="s">
        <v>532</v>
      </c>
      <c r="C48" s="331"/>
      <c r="D48" s="57">
        <f>SUM(D45:D47)</f>
        <v>541</v>
      </c>
      <c r="E48" s="331"/>
      <c r="F48" s="331"/>
      <c r="G48" s="57">
        <f>SUM(G45:G47)</f>
        <v>541</v>
      </c>
    </row>
    <row r="49" spans="1:7" ht="15" customHeight="1">
      <c r="A49" s="349" t="s">
        <v>442</v>
      </c>
      <c r="B49" s="378"/>
      <c r="C49" s="337">
        <f>C18+C32+C44+C48</f>
        <v>16500</v>
      </c>
      <c r="D49" s="337">
        <f>D18+D32+D44+D48</f>
        <v>22769</v>
      </c>
      <c r="E49" s="337"/>
      <c r="F49" s="337"/>
      <c r="G49" s="337">
        <f>G18+G32+G44+G48</f>
        <v>22769</v>
      </c>
    </row>
    <row r="50" spans="1:7" ht="15" customHeight="1">
      <c r="A50" s="334" t="s">
        <v>162</v>
      </c>
      <c r="B50" s="338" t="s">
        <v>163</v>
      </c>
      <c r="C50" s="331"/>
      <c r="D50" s="12"/>
      <c r="E50" s="331"/>
      <c r="F50" s="331"/>
      <c r="G50" s="12"/>
    </row>
    <row r="51" spans="1:7" ht="15" customHeight="1">
      <c r="A51" s="334" t="s">
        <v>533</v>
      </c>
      <c r="B51" s="338" t="s">
        <v>534</v>
      </c>
      <c r="C51" s="331"/>
      <c r="D51" s="12"/>
      <c r="E51" s="331"/>
      <c r="F51" s="331"/>
      <c r="G51" s="12"/>
    </row>
    <row r="52" spans="1:7" ht="15" customHeight="1">
      <c r="A52" s="334" t="s">
        <v>535</v>
      </c>
      <c r="B52" s="338" t="s">
        <v>236</v>
      </c>
      <c r="C52" s="331"/>
      <c r="D52" s="12"/>
      <c r="E52" s="331"/>
      <c r="F52" s="331"/>
      <c r="G52" s="12"/>
    </row>
    <row r="53" spans="1:7" ht="15" customHeight="1">
      <c r="A53" s="334" t="s">
        <v>536</v>
      </c>
      <c r="B53" s="338" t="s">
        <v>239</v>
      </c>
      <c r="C53" s="331"/>
      <c r="D53" s="12"/>
      <c r="E53" s="331"/>
      <c r="F53" s="331"/>
      <c r="G53" s="12"/>
    </row>
    <row r="54" spans="1:7" ht="15" customHeight="1">
      <c r="A54" s="334" t="s">
        <v>242</v>
      </c>
      <c r="B54" s="338" t="s">
        <v>241</v>
      </c>
      <c r="C54" s="331"/>
      <c r="D54" s="57"/>
      <c r="E54" s="331"/>
      <c r="F54" s="331"/>
      <c r="G54" s="57"/>
    </row>
    <row r="55" spans="1:7" ht="15" customHeight="1">
      <c r="A55" s="342" t="s">
        <v>108</v>
      </c>
      <c r="B55" s="351" t="s">
        <v>537</v>
      </c>
      <c r="C55" s="331"/>
      <c r="D55" s="12"/>
      <c r="E55" s="331"/>
      <c r="F55" s="331"/>
      <c r="G55" s="12"/>
    </row>
    <row r="56" spans="1:7" ht="15" customHeight="1">
      <c r="A56" s="344" t="s">
        <v>538</v>
      </c>
      <c r="B56" s="338" t="s">
        <v>539</v>
      </c>
      <c r="C56" s="331"/>
      <c r="D56" s="12"/>
      <c r="E56" s="331"/>
      <c r="F56" s="331"/>
      <c r="G56" s="12"/>
    </row>
    <row r="57" spans="1:7" ht="15" customHeight="1">
      <c r="A57" s="344" t="s">
        <v>540</v>
      </c>
      <c r="B57" s="338" t="s">
        <v>541</v>
      </c>
      <c r="C57" s="331"/>
      <c r="D57" s="12"/>
      <c r="E57" s="331"/>
      <c r="F57" s="331"/>
      <c r="G57" s="12"/>
    </row>
    <row r="58" spans="1:7" ht="15" customHeight="1">
      <c r="A58" s="344" t="s">
        <v>542</v>
      </c>
      <c r="B58" s="338" t="s">
        <v>543</v>
      </c>
      <c r="C58" s="331"/>
      <c r="D58" s="12"/>
      <c r="E58" s="331"/>
      <c r="F58" s="331"/>
      <c r="G58" s="12"/>
    </row>
    <row r="59" spans="1:7" ht="15" customHeight="1">
      <c r="A59" s="344" t="s">
        <v>544</v>
      </c>
      <c r="B59" s="338" t="s">
        <v>545</v>
      </c>
      <c r="C59" s="331"/>
      <c r="D59" s="12"/>
      <c r="E59" s="331"/>
      <c r="F59" s="331"/>
      <c r="G59" s="12"/>
    </row>
    <row r="60" spans="1:7" ht="15" customHeight="1">
      <c r="A60" s="344" t="s">
        <v>546</v>
      </c>
      <c r="B60" s="338" t="s">
        <v>547</v>
      </c>
      <c r="C60" s="331"/>
      <c r="D60" s="57"/>
      <c r="E60" s="331"/>
      <c r="F60" s="331"/>
      <c r="G60" s="57"/>
    </row>
    <row r="61" spans="1:7" ht="15" customHeight="1">
      <c r="A61" s="342" t="s">
        <v>548</v>
      </c>
      <c r="B61" s="351" t="s">
        <v>549</v>
      </c>
      <c r="C61" s="331"/>
      <c r="D61" s="12"/>
      <c r="E61" s="331"/>
      <c r="F61" s="331"/>
      <c r="G61" s="12"/>
    </row>
    <row r="62" spans="1:7" ht="15" customHeight="1">
      <c r="A62" s="344" t="s">
        <v>550</v>
      </c>
      <c r="B62" s="338" t="s">
        <v>551</v>
      </c>
      <c r="C62" s="331"/>
      <c r="D62" s="12"/>
      <c r="E62" s="331"/>
      <c r="F62" s="331"/>
      <c r="G62" s="12"/>
    </row>
    <row r="63" spans="1:7" ht="15" customHeight="1">
      <c r="A63" s="334" t="s">
        <v>552</v>
      </c>
      <c r="B63" s="338" t="s">
        <v>254</v>
      </c>
      <c r="C63" s="331"/>
      <c r="D63" s="12"/>
      <c r="E63" s="331"/>
      <c r="F63" s="331"/>
      <c r="G63" s="12"/>
    </row>
    <row r="64" spans="1:7" ht="15" customHeight="1">
      <c r="A64" s="344" t="s">
        <v>553</v>
      </c>
      <c r="B64" s="338" t="s">
        <v>255</v>
      </c>
      <c r="C64" s="331"/>
      <c r="D64" s="57"/>
      <c r="E64" s="331"/>
      <c r="F64" s="331"/>
      <c r="G64" s="57"/>
    </row>
    <row r="65" spans="1:7" ht="15" customHeight="1">
      <c r="A65" s="342" t="s">
        <v>110</v>
      </c>
      <c r="B65" s="351" t="s">
        <v>554</v>
      </c>
      <c r="C65" s="331"/>
      <c r="D65" s="57"/>
      <c r="E65" s="331"/>
      <c r="F65" s="331"/>
      <c r="G65" s="57"/>
    </row>
    <row r="66" spans="1:7" ht="15" customHeight="1">
      <c r="A66" s="349" t="s">
        <v>455</v>
      </c>
      <c r="B66" s="378"/>
      <c r="C66" s="337"/>
      <c r="D66" s="57"/>
      <c r="E66" s="331"/>
      <c r="F66" s="331"/>
      <c r="G66" s="57"/>
    </row>
    <row r="67" spans="1:7" ht="15.75">
      <c r="A67" s="379" t="s">
        <v>555</v>
      </c>
      <c r="B67" s="352" t="s">
        <v>556</v>
      </c>
      <c r="C67" s="337">
        <f>SUM(C49:C66)</f>
        <v>16500</v>
      </c>
      <c r="D67" s="57">
        <f>D49+D66</f>
        <v>22769</v>
      </c>
      <c r="E67" s="331"/>
      <c r="F67" s="331"/>
      <c r="G67" s="57">
        <f>G49+G66</f>
        <v>22769</v>
      </c>
    </row>
    <row r="68" spans="1:7" ht="15.75">
      <c r="A68" s="380" t="s">
        <v>557</v>
      </c>
      <c r="B68" s="381"/>
      <c r="C68" s="331"/>
      <c r="D68" s="12"/>
      <c r="E68" s="331"/>
      <c r="F68" s="331"/>
      <c r="G68" s="12"/>
    </row>
    <row r="69" spans="1:7" ht="15.75">
      <c r="A69" s="380" t="s">
        <v>558</v>
      </c>
      <c r="B69" s="381"/>
      <c r="C69" s="331"/>
      <c r="D69" s="12"/>
      <c r="E69" s="331"/>
      <c r="F69" s="331"/>
      <c r="G69" s="12"/>
    </row>
    <row r="70" spans="1:7" ht="15">
      <c r="A70" s="358" t="s">
        <v>702</v>
      </c>
      <c r="B70" s="334" t="s">
        <v>703</v>
      </c>
      <c r="C70" s="331"/>
      <c r="D70" s="12"/>
      <c r="E70" s="331"/>
      <c r="F70" s="331"/>
      <c r="G70" s="12"/>
    </row>
    <row r="71" spans="1:7" ht="15">
      <c r="A71" s="344" t="s">
        <v>704</v>
      </c>
      <c r="B71" s="334" t="s">
        <v>705</v>
      </c>
      <c r="C71" s="331"/>
      <c r="D71" s="12"/>
      <c r="E71" s="331"/>
      <c r="F71" s="331"/>
      <c r="G71" s="12"/>
    </row>
    <row r="72" spans="1:7" ht="15">
      <c r="A72" s="358" t="s">
        <v>706</v>
      </c>
      <c r="B72" s="334" t="s">
        <v>707</v>
      </c>
      <c r="C72" s="331"/>
      <c r="D72" s="57"/>
      <c r="E72" s="331"/>
      <c r="F72" s="331"/>
      <c r="G72" s="57"/>
    </row>
    <row r="73" spans="1:7" ht="15">
      <c r="A73" s="356" t="s">
        <v>559</v>
      </c>
      <c r="B73" s="339" t="s">
        <v>560</v>
      </c>
      <c r="C73" s="331"/>
      <c r="D73" s="12"/>
      <c r="E73" s="331"/>
      <c r="F73" s="331"/>
      <c r="G73" s="12"/>
    </row>
    <row r="74" spans="1:7" ht="15">
      <c r="A74" s="344" t="s">
        <v>708</v>
      </c>
      <c r="B74" s="334" t="s">
        <v>709</v>
      </c>
      <c r="C74" s="331"/>
      <c r="D74" s="12"/>
      <c r="E74" s="331"/>
      <c r="F74" s="331"/>
      <c r="G74" s="12"/>
    </row>
    <row r="75" spans="1:7" ht="15">
      <c r="A75" s="358" t="s">
        <v>710</v>
      </c>
      <c r="B75" s="334" t="s">
        <v>711</v>
      </c>
      <c r="C75" s="331"/>
      <c r="D75" s="12"/>
      <c r="E75" s="331"/>
      <c r="F75" s="331"/>
      <c r="G75" s="12"/>
    </row>
    <row r="76" spans="1:7" ht="15">
      <c r="A76" s="344" t="s">
        <v>712</v>
      </c>
      <c r="B76" s="334" t="s">
        <v>713</v>
      </c>
      <c r="C76" s="331"/>
      <c r="D76" s="12"/>
      <c r="E76" s="331"/>
      <c r="F76" s="331"/>
      <c r="G76" s="12"/>
    </row>
    <row r="77" spans="1:7" ht="15">
      <c r="A77" s="358" t="s">
        <v>714</v>
      </c>
      <c r="B77" s="334" t="s">
        <v>715</v>
      </c>
      <c r="C77" s="331"/>
      <c r="D77" s="57"/>
      <c r="E77" s="331"/>
      <c r="F77" s="331"/>
      <c r="G77" s="57"/>
    </row>
    <row r="78" spans="1:7" ht="15">
      <c r="A78" s="360" t="s">
        <v>561</v>
      </c>
      <c r="B78" s="339" t="s">
        <v>562</v>
      </c>
      <c r="C78" s="669"/>
      <c r="D78" s="12"/>
      <c r="E78" s="331"/>
      <c r="F78" s="331"/>
      <c r="G78" s="12"/>
    </row>
    <row r="79" spans="1:7" ht="15">
      <c r="A79" s="334" t="s">
        <v>563</v>
      </c>
      <c r="B79" s="334" t="s">
        <v>564</v>
      </c>
      <c r="C79" s="669">
        <v>2507</v>
      </c>
      <c r="D79" s="12">
        <v>2507</v>
      </c>
      <c r="E79" s="331"/>
      <c r="F79" s="331"/>
      <c r="G79" s="12">
        <v>2507</v>
      </c>
    </row>
    <row r="80" spans="1:7" ht="15">
      <c r="A80" s="334" t="s">
        <v>565</v>
      </c>
      <c r="B80" s="334" t="s">
        <v>564</v>
      </c>
      <c r="C80" s="669"/>
      <c r="D80" s="12"/>
      <c r="E80" s="331"/>
      <c r="F80" s="331"/>
      <c r="G80" s="12"/>
    </row>
    <row r="81" spans="1:7" ht="15">
      <c r="A81" s="334" t="s">
        <v>566</v>
      </c>
      <c r="B81" s="334" t="s">
        <v>567</v>
      </c>
      <c r="C81" s="669"/>
      <c r="D81" s="12"/>
      <c r="E81" s="331"/>
      <c r="F81" s="331"/>
      <c r="G81" s="12"/>
    </row>
    <row r="82" spans="1:7" ht="15">
      <c r="A82" s="334" t="s">
        <v>568</v>
      </c>
      <c r="B82" s="334" t="s">
        <v>567</v>
      </c>
      <c r="C82" s="669"/>
      <c r="D82" s="12"/>
      <c r="E82" s="331"/>
      <c r="F82" s="331"/>
      <c r="G82" s="12"/>
    </row>
    <row r="83" spans="1:7" ht="15">
      <c r="A83" s="339" t="s">
        <v>569</v>
      </c>
      <c r="B83" s="339" t="s">
        <v>570</v>
      </c>
      <c r="C83" s="670">
        <f>SUM(C79:C82)</f>
        <v>2507</v>
      </c>
      <c r="D83" s="57">
        <f>SUM(D79:D82)</f>
        <v>2507</v>
      </c>
      <c r="E83" s="331"/>
      <c r="F83" s="331"/>
      <c r="G83" s="57">
        <f>SUM(G79:G82)</f>
        <v>2507</v>
      </c>
    </row>
    <row r="84" spans="1:7" ht="15">
      <c r="A84" s="358" t="s">
        <v>571</v>
      </c>
      <c r="B84" s="334" t="s">
        <v>572</v>
      </c>
      <c r="C84" s="331"/>
      <c r="D84" s="12"/>
      <c r="E84" s="331"/>
      <c r="F84" s="331"/>
      <c r="G84" s="12"/>
    </row>
    <row r="85" spans="1:7" ht="15">
      <c r="A85" s="358" t="s">
        <v>573</v>
      </c>
      <c r="B85" s="334" t="s">
        <v>574</v>
      </c>
      <c r="C85" s="331"/>
      <c r="D85" s="12"/>
      <c r="E85" s="331"/>
      <c r="F85" s="331"/>
      <c r="G85" s="12"/>
    </row>
    <row r="86" spans="1:7" ht="15">
      <c r="A86" s="358" t="s">
        <v>575</v>
      </c>
      <c r="B86" s="334" t="s">
        <v>576</v>
      </c>
      <c r="C86" s="331">
        <v>30857</v>
      </c>
      <c r="D86" s="12">
        <v>28329</v>
      </c>
      <c r="E86" s="331"/>
      <c r="F86" s="331"/>
      <c r="G86" s="12">
        <v>28329</v>
      </c>
    </row>
    <row r="87" spans="1:7" ht="15">
      <c r="A87" s="358" t="s">
        <v>577</v>
      </c>
      <c r="B87" s="334" t="s">
        <v>578</v>
      </c>
      <c r="C87" s="331"/>
      <c r="D87" s="12"/>
      <c r="E87" s="331"/>
      <c r="F87" s="331"/>
      <c r="G87" s="12"/>
    </row>
    <row r="88" spans="1:7" ht="15">
      <c r="A88" s="344" t="s">
        <v>579</v>
      </c>
      <c r="B88" s="334" t="s">
        <v>580</v>
      </c>
      <c r="C88" s="331"/>
      <c r="D88" s="12"/>
      <c r="E88" s="331"/>
      <c r="F88" s="331"/>
      <c r="G88" s="12"/>
    </row>
    <row r="89" spans="1:7" ht="15">
      <c r="A89" s="356" t="s">
        <v>581</v>
      </c>
      <c r="B89" s="339" t="s">
        <v>582</v>
      </c>
      <c r="C89" s="337">
        <f>SUM(C83:C88)</f>
        <v>33364</v>
      </c>
      <c r="D89" s="57">
        <f>D73+D78+D83+D84+D85+D86+D87+D88</f>
        <v>30836</v>
      </c>
      <c r="E89" s="331"/>
      <c r="F89" s="331"/>
      <c r="G89" s="57">
        <f>G73+G78+G83+G84+G85+G86+G87+G88</f>
        <v>30836</v>
      </c>
    </row>
    <row r="90" spans="1:7" ht="15">
      <c r="A90" s="344" t="s">
        <v>583</v>
      </c>
      <c r="B90" s="334" t="s">
        <v>584</v>
      </c>
      <c r="C90" s="331"/>
      <c r="D90" s="12"/>
      <c r="E90" s="331"/>
      <c r="F90" s="331"/>
      <c r="G90" s="12"/>
    </row>
    <row r="91" spans="1:7" ht="15">
      <c r="A91" s="344" t="s">
        <v>585</v>
      </c>
      <c r="B91" s="334" t="s">
        <v>586</v>
      </c>
      <c r="C91" s="331"/>
      <c r="D91" s="12"/>
      <c r="E91" s="331"/>
      <c r="F91" s="331"/>
      <c r="G91" s="12"/>
    </row>
    <row r="92" spans="1:7" ht="15">
      <c r="A92" s="358" t="s">
        <v>587</v>
      </c>
      <c r="B92" s="334" t="s">
        <v>588</v>
      </c>
      <c r="C92" s="331"/>
      <c r="D92" s="12"/>
      <c r="E92" s="331"/>
      <c r="F92" s="331"/>
      <c r="G92" s="12"/>
    </row>
    <row r="93" spans="1:7" ht="15">
      <c r="A93" s="358" t="s">
        <v>589</v>
      </c>
      <c r="B93" s="334" t="s">
        <v>590</v>
      </c>
      <c r="C93" s="331"/>
      <c r="D93" s="57"/>
      <c r="E93" s="331"/>
      <c r="F93" s="331"/>
      <c r="G93" s="57"/>
    </row>
    <row r="94" spans="1:7" ht="15">
      <c r="A94" s="360" t="s">
        <v>591</v>
      </c>
      <c r="B94" s="339" t="s">
        <v>592</v>
      </c>
      <c r="C94" s="337"/>
      <c r="D94" s="57"/>
      <c r="E94" s="331"/>
      <c r="F94" s="331"/>
      <c r="G94" s="57"/>
    </row>
    <row r="95" spans="1:7" ht="15">
      <c r="A95" s="356" t="s">
        <v>593</v>
      </c>
      <c r="B95" s="339" t="s">
        <v>594</v>
      </c>
      <c r="C95" s="337"/>
      <c r="D95" s="57"/>
      <c r="E95" s="331"/>
      <c r="F95" s="331"/>
      <c r="G95" s="57"/>
    </row>
    <row r="96" spans="1:7" ht="15.75">
      <c r="A96" s="363" t="s">
        <v>595</v>
      </c>
      <c r="B96" s="364" t="s">
        <v>596</v>
      </c>
      <c r="C96" s="337">
        <f>C89+C94+C95</f>
        <v>33364</v>
      </c>
      <c r="D96" s="337">
        <f>D89+D94+D95</f>
        <v>30836</v>
      </c>
      <c r="E96" s="337"/>
      <c r="F96" s="337"/>
      <c r="G96" s="337">
        <f>G89+G94+G95</f>
        <v>30836</v>
      </c>
    </row>
    <row r="97" spans="1:7" ht="15.75">
      <c r="A97" s="365" t="s">
        <v>597</v>
      </c>
      <c r="B97" s="366"/>
      <c r="C97" s="337">
        <f>C67+C96</f>
        <v>49864</v>
      </c>
      <c r="D97" s="337">
        <f>D67+D96</f>
        <v>53605</v>
      </c>
      <c r="E97" s="337"/>
      <c r="F97" s="337"/>
      <c r="G97" s="337">
        <f>G67+G96</f>
        <v>53605</v>
      </c>
    </row>
  </sheetData>
  <sheetProtection/>
  <mergeCells count="2">
    <mergeCell ref="A2:G2"/>
    <mergeCell ref="A1:G1"/>
  </mergeCells>
  <printOptions/>
  <pageMargins left="0" right="0" top="0" bottom="0" header="0.31496062992125984" footer="0.31496062992125984"/>
  <pageSetup fitToHeight="1" fitToWidth="1" horizontalDpi="600" verticalDpi="600" orientation="portrait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83.28125" style="0" customWidth="1"/>
    <col min="2" max="2" width="14.421875" style="0" customWidth="1"/>
    <col min="3" max="3" width="14.7109375" style="0" customWidth="1"/>
    <col min="4" max="4" width="12.28125" style="0" customWidth="1"/>
  </cols>
  <sheetData>
    <row r="1" spans="1:7" ht="15" customHeight="1">
      <c r="A1" s="85"/>
      <c r="B1" s="85"/>
      <c r="C1" s="85"/>
      <c r="D1" s="85"/>
      <c r="E1" s="85"/>
      <c r="F1" s="85"/>
      <c r="G1" s="85"/>
    </row>
    <row r="2" spans="1:9" ht="15" customHeight="1">
      <c r="A2" s="1029" t="s">
        <v>1038</v>
      </c>
      <c r="B2" s="1029"/>
      <c r="C2" s="1029"/>
      <c r="D2" s="1029"/>
      <c r="E2" s="485"/>
      <c r="F2" s="485"/>
      <c r="G2" s="485"/>
      <c r="H2" s="485"/>
      <c r="I2" s="485"/>
    </row>
    <row r="3" spans="1:9" ht="15" customHeight="1">
      <c r="A3" s="7"/>
      <c r="B3" s="7"/>
      <c r="C3" s="7"/>
      <c r="D3" s="7"/>
      <c r="E3" s="485"/>
      <c r="F3" s="485"/>
      <c r="G3" s="485"/>
      <c r="H3" s="485"/>
      <c r="I3" s="485"/>
    </row>
    <row r="4" spans="1:7" ht="15" customHeight="1">
      <c r="A4" s="1025" t="s">
        <v>2</v>
      </c>
      <c r="B4" s="1023"/>
      <c r="C4" s="1023"/>
      <c r="D4" s="1023"/>
      <c r="E4" s="85"/>
      <c r="F4" s="85"/>
      <c r="G4" s="85"/>
    </row>
    <row r="5" spans="1:7" ht="25.5" customHeight="1">
      <c r="A5" s="7"/>
      <c r="B5" s="98"/>
      <c r="C5" s="98"/>
      <c r="D5" s="98"/>
      <c r="E5" s="85"/>
      <c r="F5" s="85"/>
      <c r="G5" s="85"/>
    </row>
    <row r="6" spans="1:3" ht="25.5" customHeight="1">
      <c r="A6" s="96"/>
      <c r="C6" s="100" t="s">
        <v>719</v>
      </c>
    </row>
    <row r="7" spans="1:4" ht="26.25">
      <c r="A7" s="2" t="s">
        <v>103</v>
      </c>
      <c r="B7" s="69" t="s">
        <v>104</v>
      </c>
      <c r="C7" s="69" t="s">
        <v>105</v>
      </c>
      <c r="D7" s="69" t="s">
        <v>106</v>
      </c>
    </row>
    <row r="8" spans="1:4" ht="25.5" customHeight="1">
      <c r="A8" s="70" t="s">
        <v>121</v>
      </c>
      <c r="B8" s="183">
        <v>61169</v>
      </c>
      <c r="C8" s="183">
        <v>61308</v>
      </c>
      <c r="D8" s="183">
        <v>61308</v>
      </c>
    </row>
    <row r="9" spans="1:4" ht="30">
      <c r="A9" s="70" t="s">
        <v>122</v>
      </c>
      <c r="B9" s="183">
        <v>71454</v>
      </c>
      <c r="C9" s="183">
        <v>71924</v>
      </c>
      <c r="D9" s="183">
        <v>71924</v>
      </c>
    </row>
    <row r="10" spans="1:4" ht="30">
      <c r="A10" s="70" t="s">
        <v>123</v>
      </c>
      <c r="B10" s="183">
        <v>115790</v>
      </c>
      <c r="C10" s="183">
        <v>133001</v>
      </c>
      <c r="D10" s="183">
        <v>133001</v>
      </c>
    </row>
    <row r="11" spans="1:4" ht="15">
      <c r="A11" s="70" t="s">
        <v>760</v>
      </c>
      <c r="B11" s="183">
        <v>14977</v>
      </c>
      <c r="C11" s="183">
        <v>18004</v>
      </c>
      <c r="D11" s="183">
        <v>18004</v>
      </c>
    </row>
    <row r="12" spans="1:4" ht="15">
      <c r="A12" s="70" t="s">
        <v>761</v>
      </c>
      <c r="B12" s="558">
        <v>0</v>
      </c>
      <c r="C12" s="183">
        <v>11413</v>
      </c>
      <c r="D12" s="183">
        <v>11413</v>
      </c>
    </row>
    <row r="13" spans="1:4" ht="15">
      <c r="A13" s="70" t="s">
        <v>763</v>
      </c>
      <c r="B13" s="558">
        <v>0</v>
      </c>
      <c r="C13" s="556">
        <v>0</v>
      </c>
      <c r="D13" s="556">
        <v>0</v>
      </c>
    </row>
    <row r="14" spans="1:4" ht="15">
      <c r="A14" s="101" t="s">
        <v>762</v>
      </c>
      <c r="B14" s="557">
        <f>SUM(B8:B13)</f>
        <v>263390</v>
      </c>
      <c r="C14" s="557">
        <f>SUM(C8:C13)</f>
        <v>295650</v>
      </c>
      <c r="D14" s="557">
        <f>SUM(D8:D13)</f>
        <v>295650</v>
      </c>
    </row>
    <row r="15" spans="1:5" ht="15">
      <c r="A15" s="101" t="s">
        <v>124</v>
      </c>
      <c r="B15" s="557">
        <v>0</v>
      </c>
      <c r="C15" s="557">
        <v>3226</v>
      </c>
      <c r="D15" s="557">
        <v>3226</v>
      </c>
      <c r="E15" s="6"/>
    </row>
    <row r="16" spans="1:5" ht="15">
      <c r="A16" s="6"/>
      <c r="B16" s="559"/>
      <c r="C16" s="559"/>
      <c r="D16" s="559"/>
      <c r="E16" s="6"/>
    </row>
    <row r="17" spans="1:5" ht="15">
      <c r="A17" s="6"/>
      <c r="B17" s="6"/>
      <c r="C17" s="6"/>
      <c r="D17" s="6"/>
      <c r="E17" s="6"/>
    </row>
    <row r="18" spans="1:5" ht="15">
      <c r="A18" s="6"/>
      <c r="B18" s="6"/>
      <c r="C18" s="6"/>
      <c r="D18" s="6"/>
      <c r="E18" s="6"/>
    </row>
  </sheetData>
  <sheetProtection/>
  <mergeCells count="2">
    <mergeCell ref="A4:D4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7"/>
  <sheetViews>
    <sheetView zoomScale="136" zoomScaleNormal="136" zoomScalePageLayoutView="0" workbookViewId="0" topLeftCell="A52">
      <selection activeCell="C33" sqref="C33"/>
    </sheetView>
  </sheetViews>
  <sheetFormatPr defaultColWidth="9.140625" defaultRowHeight="15"/>
  <cols>
    <col min="1" max="1" width="3.7109375" style="102" customWidth="1"/>
    <col min="2" max="2" width="12.421875" style="104" customWidth="1"/>
    <col min="3" max="3" width="79.57421875" style="569" customWidth="1"/>
    <col min="4" max="4" width="5.7109375" style="105" customWidth="1"/>
    <col min="5" max="6" width="13.7109375" style="106" customWidth="1"/>
    <col min="7" max="7" width="13.57421875" style="106" customWidth="1"/>
    <col min="8" max="8" width="3.28125" style="716" customWidth="1"/>
    <col min="9" max="9" width="9.140625" style="139" customWidth="1"/>
    <col min="10" max="16384" width="9.140625" style="107" customWidth="1"/>
  </cols>
  <sheetData>
    <row r="1" ht="6" customHeight="1">
      <c r="B1" s="103"/>
    </row>
    <row r="2" spans="2:9" s="111" customFormat="1" ht="14.25" customHeight="1">
      <c r="B2" s="108" t="s">
        <v>125</v>
      </c>
      <c r="C2" s="570" t="str">
        <f>+'[1]Adatok'!$D$9</f>
        <v>Vasvár </v>
      </c>
      <c r="D2" s="109"/>
      <c r="E2" s="110"/>
      <c r="F2" s="110"/>
      <c r="G2" s="110"/>
      <c r="H2" s="717"/>
      <c r="I2" s="139"/>
    </row>
    <row r="3" spans="2:9" s="111" customFormat="1" ht="14.25" customHeight="1">
      <c r="B3" s="108" t="s">
        <v>126</v>
      </c>
      <c r="C3" s="570">
        <f>+'[1]Adatok'!$B$9</f>
        <v>1804695</v>
      </c>
      <c r="D3" s="109"/>
      <c r="E3" s="110"/>
      <c r="F3" s="110"/>
      <c r="G3" s="110"/>
      <c r="H3" s="717"/>
      <c r="I3" s="139"/>
    </row>
    <row r="4" spans="2:9" s="111" customFormat="1" ht="6" customHeight="1">
      <c r="B4" s="108"/>
      <c r="C4" s="570"/>
      <c r="D4" s="109"/>
      <c r="E4" s="110"/>
      <c r="F4" s="110"/>
      <c r="G4" s="110"/>
      <c r="H4" s="717"/>
      <c r="I4" s="139"/>
    </row>
    <row r="5" spans="1:9" s="111" customFormat="1" ht="13.5" customHeight="1">
      <c r="A5" s="112"/>
      <c r="B5" s="1040" t="s">
        <v>127</v>
      </c>
      <c r="C5" s="1040"/>
      <c r="D5" s="1040"/>
      <c r="E5" s="1040"/>
      <c r="F5" s="1040"/>
      <c r="G5" s="1040"/>
      <c r="H5" s="717"/>
      <c r="I5" s="139"/>
    </row>
    <row r="6" spans="1:9" s="111" customFormat="1" ht="22.5" customHeight="1">
      <c r="A6" s="108"/>
      <c r="B6" s="1041" t="s">
        <v>1305</v>
      </c>
      <c r="C6" s="1041"/>
      <c r="D6" s="1041"/>
      <c r="E6" s="1041"/>
      <c r="F6" s="1041"/>
      <c r="G6" s="1041"/>
      <c r="H6" s="717"/>
      <c r="I6" s="139"/>
    </row>
    <row r="7" spans="1:9" s="111" customFormat="1" ht="20.25" customHeight="1">
      <c r="A7" s="108"/>
      <c r="B7" s="718" t="s">
        <v>128</v>
      </c>
      <c r="C7" s="719"/>
      <c r="D7" s="720"/>
      <c r="E7" s="721"/>
      <c r="F7" s="721"/>
      <c r="G7" s="722" t="s">
        <v>129</v>
      </c>
      <c r="H7" s="717"/>
      <c r="I7" s="139"/>
    </row>
    <row r="8" spans="2:7" ht="15.75" customHeight="1">
      <c r="B8" s="1031" t="s">
        <v>764</v>
      </c>
      <c r="C8" s="1032" t="s">
        <v>130</v>
      </c>
      <c r="D8" s="1033" t="s">
        <v>131</v>
      </c>
      <c r="E8" s="1035" t="s">
        <v>132</v>
      </c>
      <c r="F8" s="1036"/>
      <c r="G8" s="1037" t="s">
        <v>133</v>
      </c>
    </row>
    <row r="9" spans="2:7" ht="15.75" customHeight="1">
      <c r="B9" s="1031"/>
      <c r="C9" s="1032"/>
      <c r="D9" s="1034"/>
      <c r="E9" s="114" t="s">
        <v>134</v>
      </c>
      <c r="F9" s="114" t="s">
        <v>135</v>
      </c>
      <c r="G9" s="1038"/>
    </row>
    <row r="10" spans="2:7" ht="11.25" customHeight="1">
      <c r="B10" s="115" t="s">
        <v>136</v>
      </c>
      <c r="C10" s="115" t="s">
        <v>137</v>
      </c>
      <c r="D10" s="115" t="s">
        <v>138</v>
      </c>
      <c r="E10" s="116" t="s">
        <v>139</v>
      </c>
      <c r="F10" s="116" t="s">
        <v>140</v>
      </c>
      <c r="G10" s="117" t="s">
        <v>1012</v>
      </c>
    </row>
    <row r="11" spans="2:7" ht="21" customHeight="1">
      <c r="B11" s="118" t="s">
        <v>141</v>
      </c>
      <c r="C11" s="119" t="s">
        <v>142</v>
      </c>
      <c r="D11" s="120" t="s">
        <v>143</v>
      </c>
      <c r="E11" s="121">
        <f>+'[1]Adatok'!E9</f>
        <v>61168825</v>
      </c>
      <c r="F11" s="121">
        <f>+'[1]Adatok'!$F$9</f>
        <v>61307661</v>
      </c>
      <c r="G11" s="121">
        <f>+'[1]Adatok'!$G$9</f>
        <v>61307661</v>
      </c>
    </row>
    <row r="12" spans="2:7" ht="21" customHeight="1">
      <c r="B12" s="118" t="s">
        <v>144</v>
      </c>
      <c r="C12" s="119" t="s">
        <v>145</v>
      </c>
      <c r="D12" s="120" t="s">
        <v>146</v>
      </c>
      <c r="E12" s="121">
        <f>+'[1]Adatok'!AI9</f>
        <v>71453934</v>
      </c>
      <c r="F12" s="121">
        <f>+'[1]Adatok'!AJ9</f>
        <v>71924333</v>
      </c>
      <c r="G12" s="121">
        <f>+'[1]Adatok'!AK9</f>
        <v>71924333</v>
      </c>
    </row>
    <row r="13" spans="2:7" ht="21" customHeight="1">
      <c r="B13" s="118" t="s">
        <v>147</v>
      </c>
      <c r="C13" s="119" t="s">
        <v>148</v>
      </c>
      <c r="D13" s="120" t="s">
        <v>149</v>
      </c>
      <c r="E13" s="121">
        <f>+'[1]Adatok'!BM9</f>
        <v>115790587</v>
      </c>
      <c r="F13" s="121">
        <f>+'[1]Adatok'!BN9</f>
        <v>133000763</v>
      </c>
      <c r="G13" s="121">
        <f>+'[1]Adatok'!BO9</f>
        <v>133000763</v>
      </c>
    </row>
    <row r="14" spans="2:7" ht="21" customHeight="1">
      <c r="B14" s="118" t="s">
        <v>150</v>
      </c>
      <c r="C14" s="119" t="s">
        <v>151</v>
      </c>
      <c r="D14" s="120" t="s">
        <v>152</v>
      </c>
      <c r="E14" s="121">
        <f>+'[1]Adatok'!BY9</f>
        <v>14976760</v>
      </c>
      <c r="F14" s="121">
        <f>+'[1]Adatok'!BZ9</f>
        <v>18004200</v>
      </c>
      <c r="G14" s="121">
        <f>+'[1]Adatok'!CA9</f>
        <v>18004200</v>
      </c>
    </row>
    <row r="15" spans="2:7" ht="21" customHeight="1">
      <c r="B15" s="118" t="s">
        <v>153</v>
      </c>
      <c r="C15" s="119" t="s">
        <v>765</v>
      </c>
      <c r="D15" s="120" t="s">
        <v>155</v>
      </c>
      <c r="E15" s="121">
        <f>+'[1]Adatok'!CB9</f>
        <v>0</v>
      </c>
      <c r="F15" s="121">
        <f>+'[1]Adatok'!CS9</f>
        <v>11413253</v>
      </c>
      <c r="G15" s="121">
        <f>+'[1]Adatok'!CS9</f>
        <v>11413253</v>
      </c>
    </row>
    <row r="16" spans="2:7" ht="21" customHeight="1">
      <c r="B16" s="118" t="s">
        <v>156</v>
      </c>
      <c r="C16" s="119" t="s">
        <v>766</v>
      </c>
      <c r="D16" s="120" t="s">
        <v>158</v>
      </c>
      <c r="E16" s="121">
        <f>+'[1]Adatok'!CT9</f>
        <v>0</v>
      </c>
      <c r="F16" s="121">
        <f>+'[1]Adatok'!CX9</f>
        <v>0</v>
      </c>
      <c r="G16" s="121">
        <f>+'[1]Adatok'!CX9</f>
        <v>0</v>
      </c>
    </row>
    <row r="17" spans="1:9" s="127" customFormat="1" ht="21" customHeight="1">
      <c r="A17" s="122"/>
      <c r="B17" s="123" t="s">
        <v>159</v>
      </c>
      <c r="C17" s="124" t="s">
        <v>160</v>
      </c>
      <c r="D17" s="125" t="s">
        <v>161</v>
      </c>
      <c r="E17" s="126">
        <f>SUM(E11:E16)</f>
        <v>263390106</v>
      </c>
      <c r="F17" s="126">
        <f>SUM(F11:F16)</f>
        <v>295650210</v>
      </c>
      <c r="G17" s="126">
        <f>SUM(G11:G16)</f>
        <v>295650210</v>
      </c>
      <c r="H17" s="723"/>
      <c r="I17" s="139"/>
    </row>
    <row r="18" spans="2:7" ht="7.5" customHeight="1">
      <c r="B18" s="128"/>
      <c r="E18" s="129"/>
      <c r="F18" s="129"/>
      <c r="G18" s="129"/>
    </row>
    <row r="19" spans="1:9" s="127" customFormat="1" ht="19.5" customHeight="1">
      <c r="A19" s="122"/>
      <c r="B19" s="123">
        <v>14</v>
      </c>
      <c r="C19" s="124" t="s">
        <v>162</v>
      </c>
      <c r="D19" s="125" t="s">
        <v>163</v>
      </c>
      <c r="E19" s="130">
        <f>+'[1]Adatok'!CY9</f>
        <v>0</v>
      </c>
      <c r="F19" s="130">
        <f>+'[1]Adatok'!DP9</f>
        <v>3225958</v>
      </c>
      <c r="G19" s="130">
        <f>+'[1]Adatok'!DP9</f>
        <v>3225958</v>
      </c>
      <c r="H19" s="723"/>
      <c r="I19" s="139"/>
    </row>
    <row r="20" spans="2:7" ht="26.25" customHeight="1">
      <c r="B20" s="399" t="s">
        <v>164</v>
      </c>
      <c r="C20" s="571"/>
      <c r="E20" s="494"/>
      <c r="F20" s="494"/>
      <c r="G20" s="494"/>
    </row>
    <row r="21" spans="1:9" s="127" customFormat="1" ht="27.75" customHeight="1">
      <c r="A21" s="122"/>
      <c r="B21" s="123" t="s">
        <v>141</v>
      </c>
      <c r="C21" s="124" t="s">
        <v>1039</v>
      </c>
      <c r="D21" s="125" t="s">
        <v>143</v>
      </c>
      <c r="E21" s="130">
        <f>+E11</f>
        <v>61168825</v>
      </c>
      <c r="F21" s="130">
        <f>+F11</f>
        <v>61307661</v>
      </c>
      <c r="G21" s="130">
        <f>+G11</f>
        <v>61307661</v>
      </c>
      <c r="H21" s="723"/>
      <c r="I21" s="139"/>
    </row>
    <row r="22" spans="2:7" ht="13.5" customHeight="1">
      <c r="B22" s="495" t="s">
        <v>165</v>
      </c>
      <c r="C22" s="152" t="s">
        <v>142</v>
      </c>
      <c r="D22" s="132"/>
      <c r="E22" s="121">
        <f>+'[1]Adatok'!H9</f>
        <v>61153825</v>
      </c>
      <c r="F22" s="121">
        <f>+'[1]Adatok'!I9</f>
        <v>61153825</v>
      </c>
      <c r="G22" s="121">
        <f aca="true" t="shared" si="0" ref="G22:G27">+F22</f>
        <v>61153825</v>
      </c>
    </row>
    <row r="23" spans="2:7" ht="13.5" customHeight="1">
      <c r="B23" s="495"/>
      <c r="C23" s="152" t="s">
        <v>1040</v>
      </c>
      <c r="D23" s="132"/>
      <c r="E23" s="121">
        <f>+'[1]Adatok'!J9</f>
        <v>15000</v>
      </c>
      <c r="F23" s="121">
        <f>+'[1]Adatok'!K9</f>
        <v>15000</v>
      </c>
      <c r="G23" s="121">
        <f t="shared" si="0"/>
        <v>15000</v>
      </c>
    </row>
    <row r="24" spans="2:7" ht="13.5" customHeight="1">
      <c r="B24" s="495"/>
      <c r="C24" s="152" t="s">
        <v>1041</v>
      </c>
      <c r="D24" s="132"/>
      <c r="E24" s="121">
        <f>+'[1]Adatok'!L9</f>
        <v>0</v>
      </c>
      <c r="F24" s="121">
        <f>+'[1]Adatok'!M9</f>
        <v>0</v>
      </c>
      <c r="G24" s="121">
        <f t="shared" si="0"/>
        <v>0</v>
      </c>
    </row>
    <row r="25" spans="2:7" ht="13.5" customHeight="1">
      <c r="B25" s="495"/>
      <c r="C25" s="152" t="s">
        <v>1042</v>
      </c>
      <c r="D25" s="132"/>
      <c r="E25" s="121">
        <f>+'[1]Adatok'!N9</f>
        <v>0</v>
      </c>
      <c r="F25" s="121">
        <f>+'[1]Adatok'!O9</f>
        <v>0</v>
      </c>
      <c r="G25" s="121">
        <f t="shared" si="0"/>
        <v>0</v>
      </c>
    </row>
    <row r="26" spans="2:7" ht="13.5" customHeight="1">
      <c r="B26" s="495"/>
      <c r="C26" s="152" t="s">
        <v>1043</v>
      </c>
      <c r="D26" s="132"/>
      <c r="E26" s="121">
        <f>+'[1]Adatok'!P9</f>
        <v>0</v>
      </c>
      <c r="F26" s="121">
        <f>+'[1]Adatok'!Q9</f>
        <v>138836</v>
      </c>
      <c r="G26" s="121">
        <f t="shared" si="0"/>
        <v>138836</v>
      </c>
    </row>
    <row r="27" spans="2:7" ht="13.5" customHeight="1">
      <c r="B27" s="495"/>
      <c r="C27" s="152" t="s">
        <v>1044</v>
      </c>
      <c r="D27" s="132"/>
      <c r="E27" s="121">
        <f>+'[1]Adatok'!R9</f>
        <v>0</v>
      </c>
      <c r="F27" s="121">
        <f>+'[1]Adatok'!S9</f>
        <v>0</v>
      </c>
      <c r="G27" s="121">
        <f t="shared" si="0"/>
        <v>0</v>
      </c>
    </row>
    <row r="28" spans="2:7" ht="9" customHeight="1">
      <c r="B28" s="134"/>
      <c r="E28" s="129">
        <f>IF(E22+E23+E24+E25+E26+E27-E21=0,"","HIBÁS")</f>
      </c>
      <c r="F28" s="129">
        <f>IF(F22+F23+F24+F25+F26+F27-F21=0,"","HIBÁS")</f>
      </c>
      <c r="G28" s="129">
        <f>IF(G22+G23+G24+G25+G26+G27-G21=0,"","HIBÁS")</f>
      </c>
    </row>
    <row r="29" spans="1:9" s="127" customFormat="1" ht="29.25" customHeight="1">
      <c r="A29" s="122"/>
      <c r="B29" s="162" t="s">
        <v>144</v>
      </c>
      <c r="C29" s="124" t="s">
        <v>1045</v>
      </c>
      <c r="D29" s="125" t="s">
        <v>146</v>
      </c>
      <c r="E29" s="130">
        <f>+E12</f>
        <v>71453934</v>
      </c>
      <c r="F29" s="130">
        <f>+F12</f>
        <v>71924333</v>
      </c>
      <c r="G29" s="130">
        <f>+G12</f>
        <v>71924333</v>
      </c>
      <c r="H29" s="724" t="s">
        <v>1046</v>
      </c>
      <c r="I29" s="139"/>
    </row>
    <row r="30" spans="1:8" s="139" customFormat="1" ht="12.75" customHeight="1">
      <c r="A30" s="136"/>
      <c r="B30" s="131" t="s">
        <v>165</v>
      </c>
      <c r="C30" s="163" t="s">
        <v>116</v>
      </c>
      <c r="D30" s="137"/>
      <c r="E30" s="138">
        <f>+'[1]Adatok'!T9</f>
        <v>61392600</v>
      </c>
      <c r="F30" s="138">
        <f>+'[1]Adatok'!U9</f>
        <v>61981800</v>
      </c>
      <c r="G30" s="138">
        <f>+'[1]Adatok'!V9</f>
        <v>61981800</v>
      </c>
      <c r="H30" s="725"/>
    </row>
    <row r="31" spans="1:8" s="139" customFormat="1" ht="12.75" customHeight="1">
      <c r="A31" s="136"/>
      <c r="B31" s="140"/>
      <c r="C31" s="163" t="s">
        <v>117</v>
      </c>
      <c r="D31" s="137"/>
      <c r="E31" s="138">
        <f>+'[1]Adatok'!W9</f>
        <v>9259334</v>
      </c>
      <c r="F31" s="138">
        <f>+'[1]Adatok'!X9</f>
        <v>9341033</v>
      </c>
      <c r="G31" s="138">
        <f>+'[1]Adatok'!Y9</f>
        <v>9341033</v>
      </c>
      <c r="H31" s="725"/>
    </row>
    <row r="32" spans="1:8" s="139" customFormat="1" ht="12.75" customHeight="1">
      <c r="A32" s="136"/>
      <c r="B32" s="140"/>
      <c r="C32" s="400" t="s">
        <v>118</v>
      </c>
      <c r="D32" s="137"/>
      <c r="E32" s="138">
        <f>+'[1]Adatok'!Z9</f>
        <v>0</v>
      </c>
      <c r="F32" s="138">
        <f>+'[1]Adatok'!AA9</f>
        <v>0</v>
      </c>
      <c r="G32" s="138">
        <f>+'[1]Adatok'!AB9</f>
        <v>0</v>
      </c>
      <c r="H32" s="725"/>
    </row>
    <row r="33" spans="1:8" s="139" customFormat="1" ht="12.75" customHeight="1">
      <c r="A33" s="136"/>
      <c r="B33" s="140"/>
      <c r="C33" s="142" t="s">
        <v>767</v>
      </c>
      <c r="D33" s="137"/>
      <c r="E33" s="138">
        <f>+'[1]Adatok'!AC9</f>
        <v>802000</v>
      </c>
      <c r="F33" s="138">
        <f>+'[1]Adatok'!AD9</f>
        <v>601500</v>
      </c>
      <c r="G33" s="138">
        <f>+'[1]Adatok'!AE9</f>
        <v>601500</v>
      </c>
      <c r="H33" s="725"/>
    </row>
    <row r="34" spans="1:8" s="139" customFormat="1" ht="12.75" customHeight="1">
      <c r="A34" s="136"/>
      <c r="B34" s="141"/>
      <c r="C34" s="142" t="s">
        <v>1047</v>
      </c>
      <c r="D34" s="137"/>
      <c r="E34" s="138">
        <f>+'[1]Adatok'!AF9</f>
        <v>0</v>
      </c>
      <c r="F34" s="138">
        <f>+'[1]Adatok'!AG9</f>
        <v>0</v>
      </c>
      <c r="G34" s="138">
        <f>+'[1]Adatok'!AH9</f>
        <v>0</v>
      </c>
      <c r="H34" s="725"/>
    </row>
    <row r="35" spans="2:8" s="139" customFormat="1" ht="8.25" customHeight="1">
      <c r="B35" s="143"/>
      <c r="C35" s="144"/>
      <c r="D35" s="145"/>
      <c r="E35" s="129">
        <f>IF(E30+E31+E32+E33+E34-E29=0,"","HIBÁS")</f>
      </c>
      <c r="F35" s="129">
        <f>IF(F30+F31+F32+F33+F34-F29=0,"","HIBÁS")</f>
      </c>
      <c r="G35" s="129">
        <f>IF(G30+G31+G32+G33+G34-G29=0,"","HIBÁS")</f>
      </c>
      <c r="H35" s="725"/>
    </row>
    <row r="36" spans="1:9" s="127" customFormat="1" ht="24.75" customHeight="1">
      <c r="A36" s="122"/>
      <c r="B36" s="135" t="s">
        <v>147</v>
      </c>
      <c r="C36" s="146" t="s">
        <v>1048</v>
      </c>
      <c r="D36" s="113" t="s">
        <v>149</v>
      </c>
      <c r="E36" s="130">
        <f>+E13</f>
        <v>115790587</v>
      </c>
      <c r="F36" s="130">
        <f>+F13</f>
        <v>133000763</v>
      </c>
      <c r="G36" s="130">
        <f>+G13</f>
        <v>133000763</v>
      </c>
      <c r="H36" s="724" t="s">
        <v>1046</v>
      </c>
      <c r="I36" s="139"/>
    </row>
    <row r="37" spans="1:9" s="576" customFormat="1" ht="12.75" customHeight="1">
      <c r="A37" s="572"/>
      <c r="B37" s="573" t="s">
        <v>165</v>
      </c>
      <c r="C37" s="496" t="s">
        <v>1049</v>
      </c>
      <c r="D37" s="574"/>
      <c r="E37" s="575">
        <f>+'[1]Adatok'!AL9</f>
        <v>0</v>
      </c>
      <c r="F37" s="575">
        <f>+'[1]Adatok'!AM9</f>
        <v>10743113</v>
      </c>
      <c r="G37" s="575">
        <f>+'[1]Adatok'!AN9</f>
        <v>10743113</v>
      </c>
      <c r="H37" s="726"/>
      <c r="I37" s="584"/>
    </row>
    <row r="38" spans="1:9" s="406" customFormat="1" ht="12.75" customHeight="1">
      <c r="A38" s="577"/>
      <c r="B38" s="578"/>
      <c r="C38" s="579" t="s">
        <v>768</v>
      </c>
      <c r="D38" s="137"/>
      <c r="E38" s="580">
        <f>+'[1]Adatok'!AO9</f>
        <v>0</v>
      </c>
      <c r="F38" s="580">
        <f>+'[1]Adatok'!AP9</f>
        <v>0</v>
      </c>
      <c r="G38" s="580">
        <f>+'[1]Adatok'!AQ9</f>
        <v>0</v>
      </c>
      <c r="H38" s="727"/>
      <c r="I38" s="584"/>
    </row>
    <row r="39" spans="1:9" s="406" customFormat="1" ht="12.75" customHeight="1">
      <c r="A39" s="577"/>
      <c r="B39" s="581"/>
      <c r="C39" s="582" t="s">
        <v>119</v>
      </c>
      <c r="D39" s="137"/>
      <c r="E39" s="580">
        <f>+'[1]Adatok'!AR9</f>
        <v>91631640</v>
      </c>
      <c r="F39" s="580">
        <f>+'[1]Adatok'!AS9</f>
        <v>88751289</v>
      </c>
      <c r="G39" s="580">
        <f>+'[1]Adatok'!AT9</f>
        <v>88751289</v>
      </c>
      <c r="H39" s="727"/>
      <c r="I39" s="584"/>
    </row>
    <row r="40" spans="1:9" s="406" customFormat="1" ht="21" customHeight="1">
      <c r="A40" s="577"/>
      <c r="B40" s="581"/>
      <c r="C40" s="400" t="s">
        <v>1050</v>
      </c>
      <c r="D40" s="137"/>
      <c r="E40" s="580">
        <f>+'[1]Adatok'!AU9</f>
        <v>0</v>
      </c>
      <c r="F40" s="580">
        <f>+'[1]Adatok'!AV9</f>
        <v>0</v>
      </c>
      <c r="G40" s="580">
        <f>+'[1]Adatok'!AW9</f>
        <v>0</v>
      </c>
      <c r="H40" s="727"/>
      <c r="I40" s="584"/>
    </row>
    <row r="41" spans="1:9" s="406" customFormat="1" ht="12.75" customHeight="1">
      <c r="A41" s="577"/>
      <c r="B41" s="581"/>
      <c r="C41" s="579" t="s">
        <v>1051</v>
      </c>
      <c r="D41" s="137"/>
      <c r="E41" s="580">
        <f>+'[1]Adatok'!AX9</f>
        <v>23754247</v>
      </c>
      <c r="F41" s="580">
        <f>+'[1]Adatok'!AY9</f>
        <v>24120666</v>
      </c>
      <c r="G41" s="580">
        <f>+'[1]Adatok'!AZ9</f>
        <v>24120666</v>
      </c>
      <c r="H41" s="727"/>
      <c r="I41" s="584"/>
    </row>
    <row r="42" spans="1:9" s="406" customFormat="1" ht="12.75" customHeight="1">
      <c r="A42" s="577"/>
      <c r="B42" s="581"/>
      <c r="C42" s="579" t="s">
        <v>1052</v>
      </c>
      <c r="D42" s="137"/>
      <c r="E42" s="580">
        <f>+'[1]Adatok'!BA9</f>
        <v>404700</v>
      </c>
      <c r="F42" s="580">
        <f>+'[1]Adatok'!BB9</f>
        <v>406695</v>
      </c>
      <c r="G42" s="580">
        <f>+'[1]Adatok'!BC9</f>
        <v>406695</v>
      </c>
      <c r="H42" s="727"/>
      <c r="I42" s="584"/>
    </row>
    <row r="43" spans="1:9" s="406" customFormat="1" ht="12.75" customHeight="1">
      <c r="A43" s="577"/>
      <c r="B43" s="581"/>
      <c r="C43" s="582" t="s">
        <v>1053</v>
      </c>
      <c r="D43" s="137"/>
      <c r="E43" s="580">
        <f>+'[1]Adatok'!BD9</f>
        <v>0</v>
      </c>
      <c r="F43" s="580">
        <f>+'[1]Adatok'!BE9</f>
        <v>8979000</v>
      </c>
      <c r="G43" s="580">
        <f>+'[1]Adatok'!BF9</f>
        <v>8979000</v>
      </c>
      <c r="H43" s="727"/>
      <c r="I43" s="584"/>
    </row>
    <row r="44" spans="1:9" s="406" customFormat="1" ht="12.75" customHeight="1">
      <c r="A44" s="577"/>
      <c r="B44" s="581"/>
      <c r="C44" s="582" t="s">
        <v>1054</v>
      </c>
      <c r="D44" s="137"/>
      <c r="E44" s="580">
        <f>+'[1]Adatok'!BG9</f>
        <v>0</v>
      </c>
      <c r="F44" s="580">
        <f>+'[1]Adatok'!BH9</f>
        <v>0</v>
      </c>
      <c r="G44" s="580">
        <f>+'[1]Adatok'!BI9</f>
        <v>0</v>
      </c>
      <c r="H44" s="727"/>
      <c r="I44" s="584"/>
    </row>
    <row r="45" spans="1:8" s="584" customFormat="1" ht="12.75" customHeight="1">
      <c r="A45" s="583"/>
      <c r="B45" s="728"/>
      <c r="C45" s="496" t="s">
        <v>1055</v>
      </c>
      <c r="D45" s="137"/>
      <c r="E45" s="580">
        <f>+'[1]Adatok'!BJ9</f>
        <v>0</v>
      </c>
      <c r="F45" s="580">
        <f>+'[1]Adatok'!BK9</f>
        <v>0</v>
      </c>
      <c r="G45" s="580">
        <f>+'[1]Adatok'!BL9</f>
        <v>0</v>
      </c>
      <c r="H45" s="729"/>
    </row>
    <row r="46" spans="2:7" ht="9" customHeight="1">
      <c r="B46" s="134"/>
      <c r="E46" s="129">
        <f>IF(E37+E38+E39+E40+E41+E42+E43+E44+E45-E36=0,"","HIBÁS")</f>
      </c>
      <c r="F46" s="129">
        <f>IF(F37+F38+F39+F40+F41+F42+F43+F44+F45-F36=0,"","HIBÁS")</f>
      </c>
      <c r="G46" s="129">
        <f>IF(G37+G38+G39+G40+G41+G42+G43+G44+G45-G36=0,"","HIBÁS")</f>
      </c>
    </row>
    <row r="47" spans="1:9" s="127" customFormat="1" ht="27" customHeight="1">
      <c r="A47" s="122"/>
      <c r="B47" s="123" t="s">
        <v>150</v>
      </c>
      <c r="C47" s="124" t="s">
        <v>1056</v>
      </c>
      <c r="D47" s="125" t="s">
        <v>152</v>
      </c>
      <c r="E47" s="130">
        <f>+E14</f>
        <v>14976760</v>
      </c>
      <c r="F47" s="130">
        <f>+F14</f>
        <v>18004200</v>
      </c>
      <c r="G47" s="130">
        <f>+G14</f>
        <v>18004200</v>
      </c>
      <c r="H47" s="723"/>
      <c r="I47" s="139"/>
    </row>
    <row r="48" spans="2:7" ht="12" customHeight="1">
      <c r="B48" s="495" t="s">
        <v>165</v>
      </c>
      <c r="C48" s="150" t="s">
        <v>1057</v>
      </c>
      <c r="D48" s="137"/>
      <c r="E48" s="133">
        <f>+'[1]Adatok'!BP9</f>
        <v>14976760</v>
      </c>
      <c r="F48" s="133">
        <f>+'[1]Adatok'!BQ9</f>
        <v>15556457</v>
      </c>
      <c r="G48" s="133">
        <f>+'[1]Adatok'!BR9</f>
        <v>15556457</v>
      </c>
    </row>
    <row r="49" spans="2:7" ht="12" customHeight="1">
      <c r="B49" s="495"/>
      <c r="C49" s="150" t="s">
        <v>1058</v>
      </c>
      <c r="D49" s="137"/>
      <c r="E49" s="133">
        <f>+'[1]Adatok'!BS9</f>
        <v>0</v>
      </c>
      <c r="F49" s="133">
        <f>+'[1]Adatok'!BT9</f>
        <v>0</v>
      </c>
      <c r="G49" s="133">
        <f>+'[1]Adatok'!BU9</f>
        <v>0</v>
      </c>
    </row>
    <row r="50" spans="2:7" ht="12" customHeight="1">
      <c r="B50" s="495"/>
      <c r="C50" s="150" t="s">
        <v>1059</v>
      </c>
      <c r="D50" s="137"/>
      <c r="E50" s="133">
        <f>+'[1]Adatok'!BV9</f>
        <v>0</v>
      </c>
      <c r="F50" s="133">
        <f>+'[1]Adatok'!BW9</f>
        <v>2447743</v>
      </c>
      <c r="G50" s="133">
        <f>+'[1]Adatok'!BX9</f>
        <v>2447743</v>
      </c>
    </row>
    <row r="51" spans="2:7" ht="9" customHeight="1">
      <c r="B51" s="134"/>
      <c r="E51" s="129">
        <f>IF(E48+E49+E50-E47=0,"","HIBÁS")</f>
      </c>
      <c r="F51" s="129">
        <f>IF(F48+F49+F50-F47=0,"","HIBÁS")</f>
      </c>
      <c r="G51" s="129">
        <f>IF(G48+G49+G50-G47=0,"","HIBÁS")</f>
      </c>
    </row>
    <row r="52" spans="1:9" s="127" customFormat="1" ht="40.5" customHeight="1">
      <c r="A52" s="122"/>
      <c r="B52" s="135" t="s">
        <v>153</v>
      </c>
      <c r="C52" s="146" t="s">
        <v>1060</v>
      </c>
      <c r="D52" s="151" t="s">
        <v>155</v>
      </c>
      <c r="E52" s="130">
        <f>+E15</f>
        <v>0</v>
      </c>
      <c r="F52" s="130">
        <f>+F15</f>
        <v>11413253</v>
      </c>
      <c r="G52" s="130">
        <f>+G15</f>
        <v>11413253</v>
      </c>
      <c r="H52" s="723"/>
      <c r="I52" s="139"/>
    </row>
    <row r="53" spans="2:18" ht="12.75" customHeight="1">
      <c r="B53" s="131" t="s">
        <v>165</v>
      </c>
      <c r="C53" s="157" t="s">
        <v>1061</v>
      </c>
      <c r="D53" s="153"/>
      <c r="E53" s="730"/>
      <c r="F53" s="154">
        <f>+'[1]Adatok'!CC9</f>
        <v>0</v>
      </c>
      <c r="G53" s="154">
        <f>+F53</f>
        <v>0</v>
      </c>
      <c r="H53" s="155"/>
      <c r="I53" s="157"/>
      <c r="J53" s="155"/>
      <c r="K53" s="155"/>
      <c r="L53" s="155"/>
      <c r="M53" s="155"/>
      <c r="N53" s="155"/>
      <c r="O53" s="155"/>
      <c r="P53" s="155"/>
      <c r="Q53" s="155"/>
      <c r="R53" s="155"/>
    </row>
    <row r="54" spans="2:18" ht="12.75" customHeight="1">
      <c r="B54" s="140"/>
      <c r="C54" s="585" t="s">
        <v>1062</v>
      </c>
      <c r="D54" s="153"/>
      <c r="E54" s="730"/>
      <c r="F54" s="154">
        <f>+'[1]Adatok'!CD9</f>
        <v>0</v>
      </c>
      <c r="G54" s="154">
        <f aca="true" t="shared" si="1" ref="G54:G67">+F54</f>
        <v>0</v>
      </c>
      <c r="H54" s="155"/>
      <c r="I54" s="157"/>
      <c r="J54" s="155"/>
      <c r="K54" s="155"/>
      <c r="L54" s="155"/>
      <c r="M54" s="155"/>
      <c r="N54" s="155"/>
      <c r="O54" s="155"/>
      <c r="P54" s="155"/>
      <c r="Q54" s="155"/>
      <c r="R54" s="155"/>
    </row>
    <row r="55" spans="2:18" ht="12.75" customHeight="1">
      <c r="B55" s="140"/>
      <c r="C55" s="585" t="s">
        <v>1063</v>
      </c>
      <c r="D55" s="153"/>
      <c r="E55" s="730"/>
      <c r="F55" s="154">
        <f>+'[1]Adatok'!CE9</f>
        <v>0</v>
      </c>
      <c r="G55" s="154">
        <f t="shared" si="1"/>
        <v>0</v>
      </c>
      <c r="H55" s="155"/>
      <c r="I55" s="157"/>
      <c r="J55" s="155"/>
      <c r="K55" s="155"/>
      <c r="L55" s="155"/>
      <c r="M55" s="155"/>
      <c r="N55" s="155"/>
      <c r="O55" s="155"/>
      <c r="P55" s="155"/>
      <c r="Q55" s="155"/>
      <c r="R55" s="155"/>
    </row>
    <row r="56" spans="2:18" ht="12.75" customHeight="1">
      <c r="B56" s="140"/>
      <c r="C56" s="157" t="s">
        <v>1064</v>
      </c>
      <c r="D56" s="153"/>
      <c r="E56" s="730"/>
      <c r="F56" s="154">
        <f>+'[1]Adatok'!CF9</f>
        <v>0</v>
      </c>
      <c r="G56" s="154">
        <f t="shared" si="1"/>
        <v>0</v>
      </c>
      <c r="H56" s="155"/>
      <c r="I56" s="157"/>
      <c r="J56" s="155"/>
      <c r="K56" s="155"/>
      <c r="L56" s="155"/>
      <c r="M56" s="155"/>
      <c r="N56" s="155"/>
      <c r="O56" s="155"/>
      <c r="P56" s="155"/>
      <c r="Q56" s="155"/>
      <c r="R56" s="155"/>
    </row>
    <row r="57" spans="2:18" ht="12.75" customHeight="1">
      <c r="B57" s="140"/>
      <c r="C57" s="585" t="s">
        <v>1065</v>
      </c>
      <c r="D57" s="153"/>
      <c r="E57" s="730"/>
      <c r="F57" s="154">
        <f>+'[1]Adatok'!CG9</f>
        <v>0</v>
      </c>
      <c r="G57" s="154">
        <f t="shared" si="1"/>
        <v>0</v>
      </c>
      <c r="H57" s="155"/>
      <c r="I57" s="157"/>
      <c r="J57" s="155"/>
      <c r="K57" s="155"/>
      <c r="L57" s="155"/>
      <c r="M57" s="155"/>
      <c r="N57" s="155"/>
      <c r="O57" s="155"/>
      <c r="P57" s="155"/>
      <c r="Q57" s="155"/>
      <c r="R57" s="155"/>
    </row>
    <row r="58" spans="2:18" ht="22.5" customHeight="1">
      <c r="B58" s="140"/>
      <c r="C58" s="731" t="s">
        <v>1066</v>
      </c>
      <c r="D58" s="153"/>
      <c r="E58" s="730"/>
      <c r="F58" s="154">
        <f>+'[1]Adatok'!CH9</f>
        <v>0</v>
      </c>
      <c r="G58" s="154">
        <f t="shared" si="1"/>
        <v>0</v>
      </c>
      <c r="H58" s="155"/>
      <c r="I58" s="157"/>
      <c r="J58" s="155"/>
      <c r="K58" s="155"/>
      <c r="L58" s="155"/>
      <c r="M58" s="155"/>
      <c r="N58" s="155"/>
      <c r="O58" s="155"/>
      <c r="P58" s="155"/>
      <c r="Q58" s="155"/>
      <c r="R58" s="155"/>
    </row>
    <row r="59" spans="2:18" ht="14.25" customHeight="1">
      <c r="B59" s="140"/>
      <c r="C59" s="585" t="s">
        <v>1067</v>
      </c>
      <c r="D59" s="153"/>
      <c r="E59" s="730"/>
      <c r="F59" s="154">
        <f>+'[1]Adatok'!CI9</f>
        <v>3289300</v>
      </c>
      <c r="G59" s="154">
        <f t="shared" si="1"/>
        <v>3289300</v>
      </c>
      <c r="H59" s="155"/>
      <c r="I59" s="157"/>
      <c r="J59" s="155"/>
      <c r="K59" s="155"/>
      <c r="L59" s="155"/>
      <c r="M59" s="155"/>
      <c r="N59" s="155"/>
      <c r="O59" s="155"/>
      <c r="P59" s="155"/>
      <c r="Q59" s="155"/>
      <c r="R59" s="155"/>
    </row>
    <row r="60" spans="2:18" ht="14.25" customHeight="1">
      <c r="B60" s="140"/>
      <c r="C60" s="585" t="s">
        <v>1068</v>
      </c>
      <c r="D60" s="153"/>
      <c r="E60" s="730"/>
      <c r="F60" s="154">
        <f>+'[1]Adatok'!CJ9</f>
        <v>0</v>
      </c>
      <c r="G60" s="154">
        <f t="shared" si="1"/>
        <v>0</v>
      </c>
      <c r="H60" s="155"/>
      <c r="I60" s="157"/>
      <c r="J60" s="155"/>
      <c r="K60" s="155"/>
      <c r="L60" s="155"/>
      <c r="M60" s="155"/>
      <c r="N60" s="155"/>
      <c r="O60" s="155"/>
      <c r="P60" s="155"/>
      <c r="Q60" s="155"/>
      <c r="R60" s="155"/>
    </row>
    <row r="61" spans="2:18" ht="14.25" customHeight="1">
      <c r="B61" s="140"/>
      <c r="C61" s="585" t="s">
        <v>1069</v>
      </c>
      <c r="D61" s="153"/>
      <c r="E61" s="730"/>
      <c r="F61" s="154">
        <f>+'[1]Adatok'!CK9</f>
        <v>0</v>
      </c>
      <c r="G61" s="154">
        <f t="shared" si="1"/>
        <v>0</v>
      </c>
      <c r="H61" s="155"/>
      <c r="I61" s="157"/>
      <c r="J61" s="155"/>
      <c r="K61" s="155"/>
      <c r="L61" s="155"/>
      <c r="M61" s="155"/>
      <c r="N61" s="155"/>
      <c r="O61" s="155"/>
      <c r="P61" s="155"/>
      <c r="Q61" s="155"/>
      <c r="R61" s="155"/>
    </row>
    <row r="62" spans="2:18" ht="22.5" customHeight="1">
      <c r="B62" s="140"/>
      <c r="C62" s="731" t="s">
        <v>1070</v>
      </c>
      <c r="D62" s="153"/>
      <c r="E62" s="730"/>
      <c r="F62" s="154">
        <f>+'[1]Adatok'!CL9</f>
        <v>5412000</v>
      </c>
      <c r="G62" s="154">
        <f t="shared" si="1"/>
        <v>5412000</v>
      </c>
      <c r="I62" s="157"/>
      <c r="J62" s="155"/>
      <c r="K62" s="155"/>
      <c r="L62" s="155"/>
      <c r="M62" s="155"/>
      <c r="N62" s="155"/>
      <c r="O62" s="155"/>
      <c r="P62" s="155"/>
      <c r="Q62" s="155"/>
      <c r="R62" s="155"/>
    </row>
    <row r="63" spans="2:18" ht="21.75" customHeight="1">
      <c r="B63" s="140"/>
      <c r="C63" s="731" t="s">
        <v>1071</v>
      </c>
      <c r="D63" s="153"/>
      <c r="E63" s="730"/>
      <c r="F63" s="154">
        <f>+'[1]Adatok'!CM9</f>
        <v>0</v>
      </c>
      <c r="G63" s="154">
        <f t="shared" si="1"/>
        <v>0</v>
      </c>
      <c r="H63" s="155" t="s">
        <v>1072</v>
      </c>
      <c r="I63" s="157"/>
      <c r="J63" s="155"/>
      <c r="K63" s="155"/>
      <c r="L63" s="155"/>
      <c r="M63" s="155"/>
      <c r="N63" s="155"/>
      <c r="O63" s="155"/>
      <c r="P63" s="155"/>
      <c r="Q63" s="155"/>
      <c r="R63" s="155"/>
    </row>
    <row r="64" spans="2:18" ht="11.25" customHeight="1">
      <c r="B64" s="140"/>
      <c r="C64" s="585" t="s">
        <v>1073</v>
      </c>
      <c r="D64" s="153"/>
      <c r="E64" s="730"/>
      <c r="F64" s="154">
        <f>+'[1]Adatok'!CN9</f>
        <v>657860</v>
      </c>
      <c r="G64" s="154">
        <f t="shared" si="1"/>
        <v>657860</v>
      </c>
      <c r="H64" s="155"/>
      <c r="I64" s="157"/>
      <c r="J64" s="155"/>
      <c r="K64" s="155"/>
      <c r="L64" s="155"/>
      <c r="M64" s="155"/>
      <c r="N64" s="155"/>
      <c r="O64" s="155"/>
      <c r="P64" s="155"/>
      <c r="Q64" s="155"/>
      <c r="R64" s="155"/>
    </row>
    <row r="65" spans="2:18" ht="13.5" customHeight="1">
      <c r="B65" s="140"/>
      <c r="C65" s="585" t="s">
        <v>1074</v>
      </c>
      <c r="D65" s="153"/>
      <c r="E65" s="730"/>
      <c r="F65" s="154">
        <f>+'[1]Adatok'!CO9</f>
        <v>775200</v>
      </c>
      <c r="G65" s="154">
        <f t="shared" si="1"/>
        <v>775200</v>
      </c>
      <c r="H65" s="155"/>
      <c r="I65" s="157"/>
      <c r="J65" s="155"/>
      <c r="K65" s="155"/>
      <c r="L65" s="155"/>
      <c r="M65" s="155"/>
      <c r="N65" s="155"/>
      <c r="O65" s="155"/>
      <c r="P65" s="155"/>
      <c r="Q65" s="155"/>
      <c r="R65" s="155"/>
    </row>
    <row r="66" spans="2:18" ht="12.75" customHeight="1">
      <c r="B66" s="140"/>
      <c r="C66" s="152" t="s">
        <v>1075</v>
      </c>
      <c r="D66" s="153"/>
      <c r="E66" s="730"/>
      <c r="F66" s="154">
        <f>+'[1]Adatok'!CP9</f>
        <v>1278893</v>
      </c>
      <c r="G66" s="154">
        <f t="shared" si="1"/>
        <v>1278893</v>
      </c>
      <c r="H66" s="155"/>
      <c r="I66" s="157"/>
      <c r="J66" s="155"/>
      <c r="K66" s="155"/>
      <c r="L66" s="155"/>
      <c r="M66" s="155"/>
      <c r="N66" s="155"/>
      <c r="O66" s="155"/>
      <c r="P66" s="155"/>
      <c r="Q66" s="155"/>
      <c r="R66" s="155"/>
    </row>
    <row r="67" spans="2:18" ht="21" customHeight="1">
      <c r="B67" s="141"/>
      <c r="C67" s="732" t="s">
        <v>1076</v>
      </c>
      <c r="D67" s="153"/>
      <c r="E67" s="730"/>
      <c r="F67" s="154">
        <f>+'[1]Adatok'!CQ9</f>
        <v>0</v>
      </c>
      <c r="G67" s="154">
        <f t="shared" si="1"/>
        <v>0</v>
      </c>
      <c r="H67" s="155"/>
      <c r="I67" s="157"/>
      <c r="J67" s="155"/>
      <c r="K67" s="155"/>
      <c r="L67" s="155"/>
      <c r="M67" s="155"/>
      <c r="N67" s="155"/>
      <c r="O67" s="155"/>
      <c r="P67" s="155"/>
      <c r="Q67" s="155"/>
      <c r="R67" s="155"/>
    </row>
    <row r="68" spans="2:18" ht="11.25" customHeight="1">
      <c r="B68" s="156"/>
      <c r="C68" s="157"/>
      <c r="D68" s="158"/>
      <c r="E68" s="129"/>
      <c r="F68" s="129">
        <f>IF(F53+F54+F55+F56+F57+F58+F59+F60+F61+F62+F63+F64+F65+F66+F67-F52=0,"","HIBÁS")</f>
      </c>
      <c r="G68" s="129">
        <f>IF(G53+G54+G55+G56+G57+G58+G59+G60+G61+G62+G63+G64+G65+G66+G67-G52=0,"","HIBÁS")</f>
      </c>
      <c r="H68" s="155"/>
      <c r="I68" s="157"/>
      <c r="J68" s="155"/>
      <c r="K68" s="155"/>
      <c r="L68" s="155"/>
      <c r="M68" s="155"/>
      <c r="N68" s="155"/>
      <c r="O68" s="155"/>
      <c r="P68" s="155"/>
      <c r="Q68" s="155"/>
      <c r="R68" s="155"/>
    </row>
    <row r="69" spans="2:8" ht="42.75" customHeight="1">
      <c r="B69" s="162" t="s">
        <v>156</v>
      </c>
      <c r="C69" s="146" t="s">
        <v>1077</v>
      </c>
      <c r="D69" s="113" t="s">
        <v>158</v>
      </c>
      <c r="E69" s="130">
        <f>+E16</f>
        <v>0</v>
      </c>
      <c r="F69" s="130">
        <f>+F16</f>
        <v>0</v>
      </c>
      <c r="G69" s="130">
        <f>+G16</f>
        <v>0</v>
      </c>
      <c r="H69" s="733" t="s">
        <v>1078</v>
      </c>
    </row>
    <row r="70" spans="2:7" ht="11.25" customHeight="1">
      <c r="B70" s="131" t="s">
        <v>165</v>
      </c>
      <c r="C70" s="586" t="s">
        <v>1079</v>
      </c>
      <c r="D70" s="137"/>
      <c r="E70" s="734"/>
      <c r="F70" s="138">
        <f>+'[1]Adatok'!CU9</f>
        <v>0</v>
      </c>
      <c r="G70" s="138">
        <f>+F70</f>
        <v>0</v>
      </c>
    </row>
    <row r="71" spans="2:10" ht="11.25" customHeight="1">
      <c r="B71" s="147"/>
      <c r="C71" s="163" t="s">
        <v>1080</v>
      </c>
      <c r="D71" s="137"/>
      <c r="E71" s="734"/>
      <c r="F71" s="138">
        <f>+'[1]Adatok'!CV9</f>
        <v>0</v>
      </c>
      <c r="G71" s="138">
        <f>+F71</f>
        <v>0</v>
      </c>
      <c r="I71" s="136"/>
      <c r="J71" s="160"/>
    </row>
    <row r="72" spans="2:10" ht="11.25" customHeight="1">
      <c r="B72" s="141"/>
      <c r="C72" s="163" t="s">
        <v>1081</v>
      </c>
      <c r="D72" s="137"/>
      <c r="E72" s="734"/>
      <c r="F72" s="138">
        <f>+'[1]Adatok'!CW9</f>
        <v>0</v>
      </c>
      <c r="G72" s="138">
        <f>+F72</f>
        <v>0</v>
      </c>
      <c r="I72" s="136"/>
      <c r="J72" s="160"/>
    </row>
    <row r="73" spans="2:10" ht="9.75" customHeight="1">
      <c r="B73" s="102"/>
      <c r="C73" s="587"/>
      <c r="D73" s="143"/>
      <c r="E73" s="143"/>
      <c r="F73" s="129">
        <f>IF(F70+F71+F72-F69=0,"","HIBÁS")</f>
      </c>
      <c r="G73" s="129">
        <f>IF(G70+G71+G72-G69=0,"","HIBÁS")</f>
      </c>
      <c r="I73" s="136"/>
      <c r="J73" s="161"/>
    </row>
    <row r="74" spans="2:10" ht="14.25" customHeight="1">
      <c r="B74" s="102"/>
      <c r="C74" s="587"/>
      <c r="D74" s="143"/>
      <c r="E74" s="143"/>
      <c r="F74" s="129"/>
      <c r="G74" s="129"/>
      <c r="I74" s="136"/>
      <c r="J74" s="161"/>
    </row>
    <row r="75" spans="2:10" ht="14.25" customHeight="1">
      <c r="B75" s="102"/>
      <c r="C75" s="587"/>
      <c r="D75" s="143"/>
      <c r="E75" s="143"/>
      <c r="F75" s="129"/>
      <c r="G75" s="129"/>
      <c r="I75" s="136"/>
      <c r="J75" s="161"/>
    </row>
    <row r="76" spans="2:9" s="149" customFormat="1" ht="13.5" customHeight="1">
      <c r="B76" s="108" t="s">
        <v>125</v>
      </c>
      <c r="C76" s="570" t="str">
        <f>+'[1]Adatok'!$D$9</f>
        <v>Vasvár </v>
      </c>
      <c r="D76" s="588"/>
      <c r="E76" s="506"/>
      <c r="F76" s="589"/>
      <c r="G76" s="501"/>
      <c r="H76" s="735"/>
      <c r="I76" s="736"/>
    </row>
    <row r="77" spans="2:9" s="149" customFormat="1" ht="13.5" customHeight="1">
      <c r="B77" s="108" t="s">
        <v>126</v>
      </c>
      <c r="C77" s="570">
        <f>+'[1]Adatok'!$B$9</f>
        <v>1804695</v>
      </c>
      <c r="D77" s="588"/>
      <c r="E77" s="506"/>
      <c r="F77" s="589"/>
      <c r="G77" s="501"/>
      <c r="H77" s="735"/>
      <c r="I77" s="736"/>
    </row>
    <row r="78" spans="2:9" s="149" customFormat="1" ht="15" customHeight="1">
      <c r="B78" s="108"/>
      <c r="C78" s="570"/>
      <c r="D78" s="588"/>
      <c r="E78" s="506"/>
      <c r="F78" s="589"/>
      <c r="G78" s="398" t="s">
        <v>129</v>
      </c>
      <c r="H78" s="735"/>
      <c r="I78" s="736"/>
    </row>
    <row r="79" spans="2:7" ht="12.75">
      <c r="B79" s="1031" t="s">
        <v>764</v>
      </c>
      <c r="C79" s="1032" t="s">
        <v>130</v>
      </c>
      <c r="D79" s="1033" t="s">
        <v>131</v>
      </c>
      <c r="E79" s="1035" t="s">
        <v>132</v>
      </c>
      <c r="F79" s="1036"/>
      <c r="G79" s="1037" t="s">
        <v>133</v>
      </c>
    </row>
    <row r="80" spans="2:7" ht="12.75">
      <c r="B80" s="1031"/>
      <c r="C80" s="1032"/>
      <c r="D80" s="1034"/>
      <c r="E80" s="114" t="s">
        <v>134</v>
      </c>
      <c r="F80" s="114" t="s">
        <v>135</v>
      </c>
      <c r="G80" s="1038"/>
    </row>
    <row r="81" spans="2:7" ht="11.25" customHeight="1">
      <c r="B81" s="115" t="s">
        <v>136</v>
      </c>
      <c r="C81" s="115" t="s">
        <v>137</v>
      </c>
      <c r="D81" s="115" t="s">
        <v>138</v>
      </c>
      <c r="E81" s="116" t="s">
        <v>139</v>
      </c>
      <c r="F81" s="116" t="s">
        <v>140</v>
      </c>
      <c r="G81" s="117" t="s">
        <v>1012</v>
      </c>
    </row>
    <row r="82" spans="1:9" s="127" customFormat="1" ht="47.25" customHeight="1">
      <c r="A82" s="122"/>
      <c r="B82" s="164">
        <v>14</v>
      </c>
      <c r="C82" s="146" t="s">
        <v>1082</v>
      </c>
      <c r="D82" s="125" t="s">
        <v>163</v>
      </c>
      <c r="E82" s="130">
        <f>+E19</f>
        <v>0</v>
      </c>
      <c r="F82" s="130">
        <f>+F19</f>
        <v>3225958</v>
      </c>
      <c r="G82" s="130">
        <f>+G19</f>
        <v>3225958</v>
      </c>
      <c r="H82" s="723"/>
      <c r="I82" s="139"/>
    </row>
    <row r="83" spans="2:7" ht="16.5" customHeight="1">
      <c r="B83" s="131" t="s">
        <v>769</v>
      </c>
      <c r="C83" s="590" t="s">
        <v>1083</v>
      </c>
      <c r="D83" s="137"/>
      <c r="E83" s="734"/>
      <c r="F83" s="138">
        <f>+'[1]Adatok'!CZ9</f>
        <v>0</v>
      </c>
      <c r="G83" s="138">
        <f>+F83</f>
        <v>0</v>
      </c>
    </row>
    <row r="84" spans="1:11" s="149" customFormat="1" ht="16.5" customHeight="1">
      <c r="A84" s="148"/>
      <c r="B84" s="165"/>
      <c r="C84" s="497" t="s">
        <v>1084</v>
      </c>
      <c r="D84" s="402"/>
      <c r="E84" s="737"/>
      <c r="F84" s="498">
        <f>+'[1]Adatok'!DA9</f>
        <v>0</v>
      </c>
      <c r="G84" s="138">
        <f aca="true" t="shared" si="2" ref="G84:G96">+F84</f>
        <v>0</v>
      </c>
      <c r="H84" s="735"/>
      <c r="I84" s="736"/>
      <c r="J84" s="102"/>
      <c r="K84" s="160"/>
    </row>
    <row r="85" spans="1:11" s="149" customFormat="1" ht="16.5" customHeight="1">
      <c r="A85" s="148"/>
      <c r="B85" s="165"/>
      <c r="C85" s="497" t="s">
        <v>1085</v>
      </c>
      <c r="D85" s="402"/>
      <c r="E85" s="737"/>
      <c r="F85" s="498">
        <f>+'[1]Adatok'!DB9</f>
        <v>0</v>
      </c>
      <c r="G85" s="138">
        <f t="shared" si="2"/>
        <v>0</v>
      </c>
      <c r="H85" s="735"/>
      <c r="I85" s="736"/>
      <c r="J85" s="102"/>
      <c r="K85" s="160"/>
    </row>
    <row r="86" spans="1:9" s="149" customFormat="1" ht="16.5" customHeight="1">
      <c r="A86" s="148"/>
      <c r="B86" s="165"/>
      <c r="C86" s="497" t="s">
        <v>1086</v>
      </c>
      <c r="D86" s="402"/>
      <c r="E86" s="737"/>
      <c r="F86" s="498">
        <f>+'[1]Adatok'!DC9</f>
        <v>0</v>
      </c>
      <c r="G86" s="138">
        <f t="shared" si="2"/>
        <v>0</v>
      </c>
      <c r="H86" s="735"/>
      <c r="I86" s="736"/>
    </row>
    <row r="87" spans="1:9" s="149" customFormat="1" ht="16.5" customHeight="1">
      <c r="A87" s="148"/>
      <c r="B87" s="165"/>
      <c r="C87" s="738" t="s">
        <v>1087</v>
      </c>
      <c r="D87" s="402"/>
      <c r="E87" s="737"/>
      <c r="F87" s="498">
        <f>+'[1]Adatok'!DD9</f>
        <v>0</v>
      </c>
      <c r="G87" s="138">
        <f t="shared" si="2"/>
        <v>0</v>
      </c>
      <c r="H87" s="735"/>
      <c r="I87" s="736"/>
    </row>
    <row r="88" spans="1:9" s="149" customFormat="1" ht="16.5" customHeight="1">
      <c r="A88" s="148"/>
      <c r="B88" s="165"/>
      <c r="C88" s="591" t="s">
        <v>1088</v>
      </c>
      <c r="D88" s="402"/>
      <c r="E88" s="737"/>
      <c r="F88" s="498">
        <f>+'[1]Adatok'!DE9</f>
        <v>0</v>
      </c>
      <c r="G88" s="138">
        <f t="shared" si="2"/>
        <v>0</v>
      </c>
      <c r="H88" s="735"/>
      <c r="I88" s="736"/>
    </row>
    <row r="89" spans="1:9" s="149" customFormat="1" ht="16.5" customHeight="1">
      <c r="A89" s="148"/>
      <c r="B89" s="401"/>
      <c r="C89" s="592" t="s">
        <v>1089</v>
      </c>
      <c r="D89" s="402"/>
      <c r="E89" s="737"/>
      <c r="F89" s="498">
        <f>+'[1]Adatok'!DF9</f>
        <v>0</v>
      </c>
      <c r="G89" s="138">
        <f t="shared" si="2"/>
        <v>0</v>
      </c>
      <c r="H89" s="735" t="s">
        <v>1072</v>
      </c>
      <c r="I89" s="736"/>
    </row>
    <row r="90" spans="1:9" s="149" customFormat="1" ht="16.5" customHeight="1">
      <c r="A90" s="148"/>
      <c r="B90" s="401"/>
      <c r="C90" s="593" t="s">
        <v>1090</v>
      </c>
      <c r="D90" s="402"/>
      <c r="E90" s="737"/>
      <c r="F90" s="498">
        <f>+'[1]Adatok'!DG9</f>
        <v>0</v>
      </c>
      <c r="G90" s="138">
        <f t="shared" si="2"/>
        <v>0</v>
      </c>
      <c r="H90" s="735"/>
      <c r="I90" s="736"/>
    </row>
    <row r="91" spans="1:9" s="149" customFormat="1" ht="16.5" customHeight="1">
      <c r="A91" s="148"/>
      <c r="B91" s="401"/>
      <c r="C91" s="592" t="s">
        <v>1091</v>
      </c>
      <c r="D91" s="402"/>
      <c r="E91" s="737"/>
      <c r="F91" s="498">
        <f>+'[1]Adatok'!DH9</f>
        <v>0</v>
      </c>
      <c r="G91" s="138">
        <f t="shared" si="2"/>
        <v>0</v>
      </c>
      <c r="H91" s="735"/>
      <c r="I91" s="736"/>
    </row>
    <row r="92" spans="1:9" s="149" customFormat="1" ht="16.5" customHeight="1">
      <c r="A92" s="148"/>
      <c r="B92" s="401"/>
      <c r="C92" s="592" t="s">
        <v>1092</v>
      </c>
      <c r="D92" s="402"/>
      <c r="E92" s="737"/>
      <c r="F92" s="498">
        <f>+'[1]Adatok'!DI9</f>
        <v>0</v>
      </c>
      <c r="G92" s="138">
        <f t="shared" si="2"/>
        <v>0</v>
      </c>
      <c r="H92" s="735"/>
      <c r="I92" s="736"/>
    </row>
    <row r="93" spans="1:9" s="149" customFormat="1" ht="16.5" customHeight="1">
      <c r="A93" s="148"/>
      <c r="B93" s="401"/>
      <c r="C93" s="592" t="s">
        <v>1093</v>
      </c>
      <c r="D93" s="402"/>
      <c r="E93" s="737"/>
      <c r="F93" s="498">
        <f>+'[1]Adatok'!DJ9</f>
        <v>0</v>
      </c>
      <c r="G93" s="138">
        <f t="shared" si="2"/>
        <v>0</v>
      </c>
      <c r="H93" s="735"/>
      <c r="I93" s="736"/>
    </row>
    <row r="94" spans="1:9" s="149" customFormat="1" ht="16.5" customHeight="1">
      <c r="A94" s="148"/>
      <c r="B94" s="401"/>
      <c r="C94" s="592" t="s">
        <v>1094</v>
      </c>
      <c r="D94" s="402"/>
      <c r="E94" s="737"/>
      <c r="F94" s="498">
        <f>+'[1]Adatok'!DK9</f>
        <v>0</v>
      </c>
      <c r="G94" s="138">
        <f t="shared" si="2"/>
        <v>0</v>
      </c>
      <c r="H94" s="735"/>
      <c r="I94" s="736"/>
    </row>
    <row r="95" spans="1:9" s="149" customFormat="1" ht="16.5" customHeight="1">
      <c r="A95" s="148"/>
      <c r="B95" s="401"/>
      <c r="C95" s="592" t="s">
        <v>1095</v>
      </c>
      <c r="D95" s="402"/>
      <c r="E95" s="737"/>
      <c r="F95" s="498">
        <f>+'[1]Adatok'!DL9</f>
        <v>0</v>
      </c>
      <c r="G95" s="138">
        <f t="shared" si="2"/>
        <v>0</v>
      </c>
      <c r="H95" s="735"/>
      <c r="I95" s="736"/>
    </row>
    <row r="96" spans="1:9" s="149" customFormat="1" ht="16.5" customHeight="1">
      <c r="A96" s="148"/>
      <c r="B96" s="739" t="s">
        <v>1096</v>
      </c>
      <c r="C96" s="592" t="s">
        <v>1097</v>
      </c>
      <c r="D96" s="402"/>
      <c r="E96" s="737"/>
      <c r="F96" s="498">
        <f>+'[1]Adatok'!DO9</f>
        <v>3225958</v>
      </c>
      <c r="G96" s="138">
        <f t="shared" si="2"/>
        <v>3225958</v>
      </c>
      <c r="H96" s="735"/>
      <c r="I96" s="736"/>
    </row>
    <row r="97" spans="2:7" ht="15" customHeight="1">
      <c r="B97" s="499"/>
      <c r="C97" s="500"/>
      <c r="D97" s="145"/>
      <c r="E97" s="501"/>
      <c r="F97" s="494">
        <f>IF(F83+F84+F85+F86+F87+F88+F89+F90+F91+F92+F93+F94+F95+F96-F82=0,"","HIBÁS")</f>
      </c>
      <c r="G97" s="494">
        <f>IF(G83+G84+G85+G86+G87+G88+G89+G90+G91+G92+G93+G94+G95+G96-G82=0,"","HIBÁS")</f>
      </c>
    </row>
    <row r="98" spans="2:7" ht="15" customHeight="1">
      <c r="B98" s="166" t="s">
        <v>770</v>
      </c>
      <c r="C98" s="167"/>
      <c r="D98" s="167"/>
      <c r="E98" s="168"/>
      <c r="F98" s="168"/>
      <c r="G98" s="169"/>
    </row>
    <row r="99" spans="2:8" ht="18.75" customHeight="1">
      <c r="B99" s="597" t="s">
        <v>1013</v>
      </c>
      <c r="C99" s="404"/>
      <c r="D99" s="404"/>
      <c r="E99" s="404"/>
      <c r="F99" s="404"/>
      <c r="G99" s="598" t="s">
        <v>1014</v>
      </c>
      <c r="H99" s="740"/>
    </row>
    <row r="100" spans="2:8" ht="42.75" customHeight="1">
      <c r="B100" s="594"/>
      <c r="C100" s="594"/>
      <c r="D100" s="594"/>
      <c r="E100" s="595" t="str">
        <f>+'[1]Adatok'!EF5</f>
        <v>(NEMZFELAA)
NEMZETISÉGI ÖNKORM. 2018. ÉVI
FELADATALAPÚ KÖLTSÉGVETÉSI TÁM.
MÁSODIK KIFIZETÉSE</v>
      </c>
      <c r="F100" s="741" t="str">
        <f>+'[1]Adatok'!EG5</f>
        <v>(NEMZ_MŰK)
NEMZETISÉGI ÖNK. 2018. ÉVI MÛKÖDÉSI
KÖLTSÉGVETÉSI TÁMOGATÁSÁNAK MÁSODIK
KIFIZETÉSE</v>
      </c>
      <c r="G100" s="595" t="str">
        <f>+'[1]Adatok'!EH5</f>
        <v>SZHELY_NÉMET</v>
      </c>
      <c r="H100" s="740"/>
    </row>
    <row r="101" spans="2:8" ht="15" customHeight="1">
      <c r="B101" s="402" t="str">
        <f>+'[1]Adatok'!EC9</f>
        <v>3807036</v>
      </c>
      <c r="C101" s="742" t="str">
        <f>+'[1]Adatok'!ED9</f>
        <v>VASVÁR ROMA NEMZETISÉGI  ÖNKORMÁNYZAT VASVÁR</v>
      </c>
      <c r="D101" s="402"/>
      <c r="E101" s="743">
        <f>+'[1]Adatok'!EF9</f>
        <v>206936</v>
      </c>
      <c r="F101" s="743">
        <f>+'[1]Adatok'!EG9</f>
        <v>964600</v>
      </c>
      <c r="G101" s="743">
        <f>+'[1]Adatok'!EH9</f>
        <v>0</v>
      </c>
      <c r="H101" s="744"/>
    </row>
    <row r="102" spans="2:8" ht="15" customHeight="1">
      <c r="B102" s="402">
        <f>+'[1]Adatok'!EI9</f>
        <v>0</v>
      </c>
      <c r="C102" s="742">
        <f>+'[1]Adatok'!EJ9</f>
        <v>0</v>
      </c>
      <c r="D102" s="402"/>
      <c r="E102" s="743">
        <f>+'[1]Adatok'!EL9</f>
        <v>0</v>
      </c>
      <c r="F102" s="743">
        <f>+'[1]Adatok'!EM9</f>
        <v>0</v>
      </c>
      <c r="G102" s="745"/>
      <c r="H102" s="744"/>
    </row>
    <row r="103" spans="2:8" ht="15" customHeight="1">
      <c r="B103" s="402">
        <f>+'[1]Adatok'!EN9</f>
        <v>0</v>
      </c>
      <c r="C103" s="742">
        <f>+'[1]Adatok'!EO9</f>
        <v>0</v>
      </c>
      <c r="D103" s="402"/>
      <c r="E103" s="743">
        <f>+'[1]Adatok'!EQ9</f>
        <v>0</v>
      </c>
      <c r="F103" s="743">
        <f>+'[1]Adatok'!ER9</f>
        <v>0</v>
      </c>
      <c r="G103" s="745"/>
      <c r="H103" s="744"/>
    </row>
    <row r="104" spans="2:8" ht="15" customHeight="1">
      <c r="B104" s="402">
        <f>+'[1]Adatok'!ES9</f>
        <v>0</v>
      </c>
      <c r="C104" s="742">
        <f>+'[1]Adatok'!ET9</f>
        <v>0</v>
      </c>
      <c r="D104" s="402"/>
      <c r="E104" s="743">
        <f>+'[1]Adatok'!EV9</f>
        <v>0</v>
      </c>
      <c r="F104" s="743">
        <f>+'[1]Adatok'!EW9</f>
        <v>0</v>
      </c>
      <c r="G104" s="745"/>
      <c r="H104" s="744"/>
    </row>
    <row r="105" spans="2:7" ht="18" customHeight="1">
      <c r="B105" s="599" t="s">
        <v>771</v>
      </c>
      <c r="C105" s="404"/>
      <c r="D105" s="404"/>
      <c r="E105" s="405"/>
      <c r="F105" s="405"/>
      <c r="G105" s="403"/>
    </row>
    <row r="106" spans="2:7" ht="26.25" customHeight="1">
      <c r="B106" s="502"/>
      <c r="C106" s="600"/>
      <c r="D106" s="503"/>
      <c r="E106" s="746"/>
      <c r="F106" s="746"/>
      <c r="G106" s="747" t="s">
        <v>1014</v>
      </c>
    </row>
    <row r="107" spans="1:9" s="139" customFormat="1" ht="23.25" customHeight="1">
      <c r="A107" s="136"/>
      <c r="B107" s="502"/>
      <c r="C107" s="748" t="s">
        <v>1098</v>
      </c>
      <c r="D107" s="503"/>
      <c r="E107" s="746"/>
      <c r="F107" s="746"/>
      <c r="G107" s="504">
        <f>+'[1]Adatok'!DS9</f>
        <v>7000000</v>
      </c>
      <c r="H107" s="725"/>
      <c r="I107" s="505"/>
    </row>
    <row r="108" spans="1:9" s="139" customFormat="1" ht="23.25" customHeight="1">
      <c r="A108" s="136"/>
      <c r="B108" s="502"/>
      <c r="C108" s="748" t="s">
        <v>1099</v>
      </c>
      <c r="D108" s="503"/>
      <c r="E108" s="746"/>
      <c r="F108" s="746"/>
      <c r="G108" s="504">
        <f>+'[1]Adatok'!DT9</f>
        <v>1181936</v>
      </c>
      <c r="H108" s="725"/>
      <c r="I108" s="505"/>
    </row>
    <row r="109" spans="2:8" s="139" customFormat="1" ht="23.25" customHeight="1">
      <c r="B109" s="502"/>
      <c r="C109" s="749" t="s">
        <v>1100</v>
      </c>
      <c r="D109" s="503"/>
      <c r="E109" s="746"/>
      <c r="F109" s="746"/>
      <c r="G109" s="504">
        <f>+'[1]Adatok'!DU9</f>
        <v>5207937</v>
      </c>
      <c r="H109" s="725"/>
    </row>
    <row r="110" spans="2:8" s="139" customFormat="1" ht="23.25" customHeight="1">
      <c r="B110" s="502"/>
      <c r="C110" s="750" t="s">
        <v>1101</v>
      </c>
      <c r="D110" s="503"/>
      <c r="E110" s="746"/>
      <c r="F110" s="746"/>
      <c r="G110" s="504">
        <f>+'[1]Adatok'!DV9</f>
        <v>5463334</v>
      </c>
      <c r="H110" s="725"/>
    </row>
    <row r="111" spans="2:8" s="139" customFormat="1" ht="17.25" customHeight="1">
      <c r="B111" s="601"/>
      <c r="C111" s="751" t="s">
        <v>1102</v>
      </c>
      <c r="D111" s="602"/>
      <c r="E111" s="752"/>
      <c r="F111" s="752"/>
      <c r="G111" s="603">
        <f>+'[1]Adatok'!DW9</f>
        <v>23186968</v>
      </c>
      <c r="H111" s="725"/>
    </row>
    <row r="112" spans="1:256" s="606" customFormat="1" ht="17.25" customHeight="1">
      <c r="A112" s="596"/>
      <c r="B112" s="502"/>
      <c r="C112" s="749" t="s">
        <v>1103</v>
      </c>
      <c r="D112" s="604"/>
      <c r="E112" s="753"/>
      <c r="F112" s="753"/>
      <c r="G112" s="605">
        <f>+'[1]Adatok'!DX9</f>
        <v>0</v>
      </c>
      <c r="H112" s="725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  <c r="DV112" s="139"/>
      <c r="DW112" s="139"/>
      <c r="DX112" s="139"/>
      <c r="DY112" s="139"/>
      <c r="DZ112" s="139"/>
      <c r="EA112" s="139"/>
      <c r="EB112" s="139"/>
      <c r="EC112" s="139"/>
      <c r="ED112" s="139"/>
      <c r="EE112" s="139"/>
      <c r="EF112" s="139"/>
      <c r="EG112" s="139"/>
      <c r="EH112" s="139"/>
      <c r="EI112" s="139"/>
      <c r="EJ112" s="139"/>
      <c r="EK112" s="139"/>
      <c r="EL112" s="139"/>
      <c r="EM112" s="139"/>
      <c r="EN112" s="139"/>
      <c r="EO112" s="139"/>
      <c r="EP112" s="139"/>
      <c r="EQ112" s="139"/>
      <c r="ER112" s="139"/>
      <c r="ES112" s="139"/>
      <c r="ET112" s="139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39"/>
      <c r="FF112" s="139"/>
      <c r="FG112" s="139"/>
      <c r="FH112" s="139"/>
      <c r="FI112" s="139"/>
      <c r="FJ112" s="139"/>
      <c r="FK112" s="139"/>
      <c r="FL112" s="139"/>
      <c r="FM112" s="139"/>
      <c r="FN112" s="139"/>
      <c r="FO112" s="139"/>
      <c r="FP112" s="139"/>
      <c r="FQ112" s="139"/>
      <c r="FR112" s="139"/>
      <c r="FS112" s="139"/>
      <c r="FT112" s="139"/>
      <c r="FU112" s="139"/>
      <c r="FV112" s="139"/>
      <c r="FW112" s="139"/>
      <c r="FX112" s="139"/>
      <c r="FY112" s="139"/>
      <c r="FZ112" s="139"/>
      <c r="GA112" s="139"/>
      <c r="GB112" s="139"/>
      <c r="GC112" s="139"/>
      <c r="GD112" s="139"/>
      <c r="GE112" s="139"/>
      <c r="GF112" s="139"/>
      <c r="GG112" s="139"/>
      <c r="GH112" s="139"/>
      <c r="GI112" s="139"/>
      <c r="GJ112" s="139"/>
      <c r="GK112" s="139"/>
      <c r="GL112" s="139"/>
      <c r="GM112" s="139"/>
      <c r="GN112" s="139"/>
      <c r="GO112" s="139"/>
      <c r="GP112" s="139"/>
      <c r="GQ112" s="139"/>
      <c r="GR112" s="139"/>
      <c r="GS112" s="139"/>
      <c r="GT112" s="139"/>
      <c r="GU112" s="139"/>
      <c r="GV112" s="139"/>
      <c r="GW112" s="139"/>
      <c r="GX112" s="139"/>
      <c r="GY112" s="139"/>
      <c r="GZ112" s="139"/>
      <c r="HA112" s="139"/>
      <c r="HB112" s="139"/>
      <c r="HC112" s="139"/>
      <c r="HD112" s="139"/>
      <c r="HE112" s="139"/>
      <c r="HF112" s="139"/>
      <c r="HG112" s="139"/>
      <c r="HH112" s="139"/>
      <c r="HI112" s="139"/>
      <c r="HJ112" s="139"/>
      <c r="HK112" s="139"/>
      <c r="HL112" s="139"/>
      <c r="HM112" s="139"/>
      <c r="HN112" s="139"/>
      <c r="HO112" s="139"/>
      <c r="HP112" s="139"/>
      <c r="HQ112" s="139"/>
      <c r="HR112" s="139"/>
      <c r="HS112" s="139"/>
      <c r="HT112" s="139"/>
      <c r="HU112" s="139"/>
      <c r="HV112" s="139"/>
      <c r="HW112" s="139"/>
      <c r="HX112" s="139"/>
      <c r="HY112" s="139"/>
      <c r="HZ112" s="139"/>
      <c r="IA112" s="139"/>
      <c r="IB112" s="139"/>
      <c r="IC112" s="139"/>
      <c r="ID112" s="139"/>
      <c r="IE112" s="139"/>
      <c r="IF112" s="139"/>
      <c r="IG112" s="139"/>
      <c r="IH112" s="139"/>
      <c r="II112" s="139"/>
      <c r="IJ112" s="139"/>
      <c r="IK112" s="139"/>
      <c r="IL112" s="139"/>
      <c r="IM112" s="139"/>
      <c r="IN112" s="139"/>
      <c r="IO112" s="139"/>
      <c r="IP112" s="139"/>
      <c r="IQ112" s="139"/>
      <c r="IR112" s="139"/>
      <c r="IS112" s="139"/>
      <c r="IT112" s="139"/>
      <c r="IU112" s="139"/>
      <c r="IV112" s="139"/>
    </row>
    <row r="113" spans="1:256" s="611" customFormat="1" ht="17.25" customHeight="1">
      <c r="A113" s="607"/>
      <c r="B113" s="608"/>
      <c r="C113" s="749" t="s">
        <v>1104</v>
      </c>
      <c r="D113" s="609"/>
      <c r="E113" s="753"/>
      <c r="F113" s="753"/>
      <c r="G113" s="610">
        <f>+'[1]Adatok'!DY9</f>
        <v>0</v>
      </c>
      <c r="H113" s="725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39"/>
      <c r="CL113" s="139"/>
      <c r="CM113" s="139"/>
      <c r="CN113" s="139"/>
      <c r="CO113" s="139"/>
      <c r="CP113" s="139"/>
      <c r="CQ113" s="139"/>
      <c r="CR113" s="139"/>
      <c r="CS113" s="139"/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39"/>
      <c r="DE113" s="139"/>
      <c r="DF113" s="139"/>
      <c r="DG113" s="139"/>
      <c r="DH113" s="139"/>
      <c r="DI113" s="139"/>
      <c r="DJ113" s="139"/>
      <c r="DK113" s="139"/>
      <c r="DL113" s="139"/>
      <c r="DM113" s="139"/>
      <c r="DN113" s="139"/>
      <c r="DO113" s="139"/>
      <c r="DP113" s="139"/>
      <c r="DQ113" s="139"/>
      <c r="DR113" s="139"/>
      <c r="DS113" s="139"/>
      <c r="DT113" s="139"/>
      <c r="DU113" s="139"/>
      <c r="DV113" s="139"/>
      <c r="DW113" s="139"/>
      <c r="DX113" s="139"/>
      <c r="DY113" s="139"/>
      <c r="DZ113" s="139"/>
      <c r="EA113" s="139"/>
      <c r="EB113" s="139"/>
      <c r="EC113" s="139"/>
      <c r="ED113" s="139"/>
      <c r="EE113" s="139"/>
      <c r="EF113" s="139"/>
      <c r="EG113" s="139"/>
      <c r="EH113" s="139"/>
      <c r="EI113" s="139"/>
      <c r="EJ113" s="139"/>
      <c r="EK113" s="139"/>
      <c r="EL113" s="139"/>
      <c r="EM113" s="139"/>
      <c r="EN113" s="139"/>
      <c r="EO113" s="139"/>
      <c r="EP113" s="139"/>
      <c r="EQ113" s="139"/>
      <c r="ER113" s="139"/>
      <c r="ES113" s="139"/>
      <c r="ET113" s="139"/>
      <c r="EU113" s="139"/>
      <c r="EV113" s="139"/>
      <c r="EW113" s="139"/>
      <c r="EX113" s="139"/>
      <c r="EY113" s="139"/>
      <c r="EZ113" s="139"/>
      <c r="FA113" s="139"/>
      <c r="FB113" s="139"/>
      <c r="FC113" s="139"/>
      <c r="FD113" s="139"/>
      <c r="FE113" s="139"/>
      <c r="FF113" s="139"/>
      <c r="FG113" s="139"/>
      <c r="FH113" s="139"/>
      <c r="FI113" s="139"/>
      <c r="FJ113" s="139"/>
      <c r="FK113" s="139"/>
      <c r="FL113" s="139"/>
      <c r="FM113" s="139"/>
      <c r="FN113" s="139"/>
      <c r="FO113" s="139"/>
      <c r="FP113" s="139"/>
      <c r="FQ113" s="139"/>
      <c r="FR113" s="139"/>
      <c r="FS113" s="139"/>
      <c r="FT113" s="139"/>
      <c r="FU113" s="139"/>
      <c r="FV113" s="139"/>
      <c r="FW113" s="139"/>
      <c r="FX113" s="139"/>
      <c r="FY113" s="139"/>
      <c r="FZ113" s="139"/>
      <c r="GA113" s="139"/>
      <c r="GB113" s="139"/>
      <c r="GC113" s="139"/>
      <c r="GD113" s="139"/>
      <c r="GE113" s="139"/>
      <c r="GF113" s="139"/>
      <c r="GG113" s="139"/>
      <c r="GH113" s="139"/>
      <c r="GI113" s="139"/>
      <c r="GJ113" s="139"/>
      <c r="GK113" s="139"/>
      <c r="GL113" s="139"/>
      <c r="GM113" s="139"/>
      <c r="GN113" s="139"/>
      <c r="GO113" s="139"/>
      <c r="GP113" s="139"/>
      <c r="GQ113" s="139"/>
      <c r="GR113" s="139"/>
      <c r="GS113" s="139"/>
      <c r="GT113" s="139"/>
      <c r="GU113" s="139"/>
      <c r="GV113" s="139"/>
      <c r="GW113" s="139"/>
      <c r="GX113" s="139"/>
      <c r="GY113" s="139"/>
      <c r="GZ113" s="139"/>
      <c r="HA113" s="139"/>
      <c r="HB113" s="139"/>
      <c r="HC113" s="139"/>
      <c r="HD113" s="139"/>
      <c r="HE113" s="139"/>
      <c r="HF113" s="139"/>
      <c r="HG113" s="139"/>
      <c r="HH113" s="139"/>
      <c r="HI113" s="139"/>
      <c r="HJ113" s="139"/>
      <c r="HK113" s="139"/>
      <c r="HL113" s="139"/>
      <c r="HM113" s="139"/>
      <c r="HN113" s="139"/>
      <c r="HO113" s="139"/>
      <c r="HP113" s="139"/>
      <c r="HQ113" s="139"/>
      <c r="HR113" s="139"/>
      <c r="HS113" s="139"/>
      <c r="HT113" s="139"/>
      <c r="HU113" s="139"/>
      <c r="HV113" s="139"/>
      <c r="HW113" s="139"/>
      <c r="HX113" s="139"/>
      <c r="HY113" s="139"/>
      <c r="HZ113" s="139"/>
      <c r="IA113" s="139"/>
      <c r="IB113" s="139"/>
      <c r="IC113" s="139"/>
      <c r="ID113" s="139"/>
      <c r="IE113" s="139"/>
      <c r="IF113" s="139"/>
      <c r="IG113" s="139"/>
      <c r="IH113" s="139"/>
      <c r="II113" s="139"/>
      <c r="IJ113" s="139"/>
      <c r="IK113" s="139"/>
      <c r="IL113" s="139"/>
      <c r="IM113" s="139"/>
      <c r="IN113" s="139"/>
      <c r="IO113" s="139"/>
      <c r="IP113" s="139"/>
      <c r="IQ113" s="139"/>
      <c r="IR113" s="139"/>
      <c r="IS113" s="139"/>
      <c r="IT113" s="139"/>
      <c r="IU113" s="139"/>
      <c r="IV113" s="139"/>
    </row>
    <row r="114" spans="1:3" ht="17.25" customHeight="1">
      <c r="A114" s="107"/>
      <c r="B114" s="170"/>
      <c r="C114" s="612"/>
    </row>
    <row r="115" spans="1:7" ht="33.75" customHeight="1">
      <c r="A115" s="754" t="s">
        <v>1046</v>
      </c>
      <c r="B115" s="1039" t="s">
        <v>1105</v>
      </c>
      <c r="C115" s="1039"/>
      <c r="D115" s="1039"/>
      <c r="E115" s="1039"/>
      <c r="F115" s="1039"/>
      <c r="G115" s="1039"/>
    </row>
    <row r="116" spans="1:3" ht="17.25" customHeight="1">
      <c r="A116" s="716"/>
      <c r="B116" s="170"/>
      <c r="C116" s="612"/>
    </row>
    <row r="117" spans="1:9" s="149" customFormat="1" ht="12.75">
      <c r="A117" s="755" t="s">
        <v>1072</v>
      </c>
      <c r="B117" s="756" t="s">
        <v>1106</v>
      </c>
      <c r="H117" s="735"/>
      <c r="I117" s="736"/>
    </row>
    <row r="118" spans="1:9" s="149" customFormat="1" ht="12.75">
      <c r="A118" s="757"/>
      <c r="B118" s="756" t="s">
        <v>1107</v>
      </c>
      <c r="H118" s="735"/>
      <c r="I118" s="736"/>
    </row>
    <row r="119" spans="1:9" s="149" customFormat="1" ht="56.25" customHeight="1">
      <c r="A119" s="757"/>
      <c r="B119" s="1030" t="s">
        <v>1108</v>
      </c>
      <c r="C119" s="1030"/>
      <c r="D119" s="1030"/>
      <c r="E119" s="1030"/>
      <c r="F119" s="1030"/>
      <c r="G119" s="1030"/>
      <c r="H119" s="735"/>
      <c r="I119" s="736"/>
    </row>
    <row r="120" spans="1:9" s="149" customFormat="1" ht="12.75">
      <c r="A120" s="757"/>
      <c r="C120" s="758"/>
      <c r="D120" s="759"/>
      <c r="E120" s="760"/>
      <c r="F120" s="760"/>
      <c r="G120" s="760"/>
      <c r="H120" s="735"/>
      <c r="I120" s="736"/>
    </row>
    <row r="121" spans="1:9" s="149" customFormat="1" ht="12.75">
      <c r="A121" s="757" t="s">
        <v>1078</v>
      </c>
      <c r="B121" s="756" t="s">
        <v>1109</v>
      </c>
      <c r="C121" s="758"/>
      <c r="D121" s="759"/>
      <c r="E121" s="760"/>
      <c r="F121" s="760"/>
      <c r="G121" s="760"/>
      <c r="H121" s="735"/>
      <c r="I121" s="736"/>
    </row>
    <row r="122" spans="1:7" ht="29.25" customHeight="1">
      <c r="A122" s="107"/>
      <c r="B122" s="1030" t="s">
        <v>1110</v>
      </c>
      <c r="C122" s="1030"/>
      <c r="D122" s="1030"/>
      <c r="E122" s="1030"/>
      <c r="F122" s="1030"/>
      <c r="G122" s="1030"/>
    </row>
    <row r="123" spans="1:3" ht="12.75">
      <c r="A123" s="107"/>
      <c r="C123" s="612"/>
    </row>
    <row r="124" spans="1:3" ht="12.75">
      <c r="A124" s="107"/>
      <c r="B124" s="170"/>
      <c r="C124" s="612"/>
    </row>
    <row r="125" spans="1:3" ht="12.75">
      <c r="A125" s="107"/>
      <c r="B125" s="159" t="s">
        <v>1111</v>
      </c>
      <c r="C125" s="612"/>
    </row>
    <row r="126" spans="1:3" ht="12.75">
      <c r="A126" s="107"/>
      <c r="B126" s="170"/>
      <c r="C126" s="612"/>
    </row>
    <row r="127" spans="1:3" ht="12.75">
      <c r="A127" s="107"/>
      <c r="B127" s="170"/>
      <c r="C127" s="612"/>
    </row>
  </sheetData>
  <sheetProtection/>
  <mergeCells count="15">
    <mergeCell ref="B5:G5"/>
    <mergeCell ref="B6:G6"/>
    <mergeCell ref="B8:B9"/>
    <mergeCell ref="C8:C9"/>
    <mergeCell ref="D8:D9"/>
    <mergeCell ref="E8:F8"/>
    <mergeCell ref="G8:G9"/>
    <mergeCell ref="B119:G119"/>
    <mergeCell ref="B122:G122"/>
    <mergeCell ref="B79:B80"/>
    <mergeCell ref="C79:C80"/>
    <mergeCell ref="D79:D80"/>
    <mergeCell ref="E79:F79"/>
    <mergeCell ref="G79:G80"/>
    <mergeCell ref="B115:G115"/>
  </mergeCells>
  <printOptions/>
  <pageMargins left="0.35433070866141736" right="0.15748031496062992" top="0.28" bottom="0.38" header="0.26" footer="0.2755905511811024"/>
  <pageSetup fitToHeight="0" fitToWidth="1"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zoomScale="112" zoomScaleNormal="112" zoomScalePageLayoutView="0" workbookViewId="0" topLeftCell="A1">
      <selection activeCell="F24" sqref="F24"/>
    </sheetView>
  </sheetViews>
  <sheetFormatPr defaultColWidth="9.140625" defaultRowHeight="15"/>
  <cols>
    <col min="1" max="1" width="6.421875" style="241" customWidth="1"/>
    <col min="2" max="3" width="8.28125" style="241" customWidth="1"/>
    <col min="4" max="4" width="7.57421875" style="241" customWidth="1"/>
    <col min="5" max="5" width="9.00390625" style="241" customWidth="1"/>
    <col min="6" max="79" width="7.57421875" style="241" customWidth="1"/>
    <col min="80" max="83" width="9.140625" style="241" customWidth="1"/>
    <col min="84" max="84" width="16.28125" style="241" customWidth="1"/>
    <col min="85" max="160" width="9.140625" style="241" customWidth="1"/>
    <col min="161" max="161" width="10.8515625" style="241" customWidth="1"/>
    <col min="162" max="16384" width="9.140625" style="241" customWidth="1"/>
  </cols>
  <sheetData>
    <row r="1" spans="1:197" s="788" customFormat="1" ht="13.5" customHeight="1">
      <c r="A1" s="780"/>
      <c r="B1" s="781"/>
      <c r="C1" s="782"/>
      <c r="D1" s="783"/>
      <c r="E1" s="784" t="s">
        <v>1181</v>
      </c>
      <c r="F1" s="784"/>
      <c r="G1" s="784"/>
      <c r="H1" s="784"/>
      <c r="I1" s="784"/>
      <c r="J1" s="784"/>
      <c r="K1" s="785"/>
      <c r="L1" s="786"/>
      <c r="M1" s="785"/>
      <c r="N1" s="785"/>
      <c r="O1" s="785"/>
      <c r="P1" s="787"/>
      <c r="Q1" s="787"/>
      <c r="R1" s="787"/>
      <c r="S1" s="787"/>
      <c r="T1" s="787"/>
      <c r="U1" s="787"/>
      <c r="V1" s="787"/>
      <c r="W1" s="787"/>
      <c r="X1" s="787"/>
      <c r="Y1" s="787"/>
      <c r="AA1" s="787"/>
      <c r="AB1" s="787"/>
      <c r="AC1" s="787"/>
      <c r="AD1" s="787"/>
      <c r="AE1" s="787"/>
      <c r="AF1" s="787"/>
      <c r="AG1" s="787"/>
      <c r="AH1" s="787"/>
      <c r="AI1" s="787"/>
      <c r="AJ1" s="787"/>
      <c r="AK1" s="787"/>
      <c r="AL1" s="787"/>
      <c r="AM1" s="787"/>
      <c r="AN1" s="787"/>
      <c r="AO1" s="787"/>
      <c r="AP1" s="787"/>
      <c r="AQ1" s="787"/>
      <c r="AR1" s="787"/>
      <c r="AS1" s="787"/>
      <c r="AT1" s="787"/>
      <c r="AU1" s="787"/>
      <c r="AV1" s="787"/>
      <c r="AW1" s="787"/>
      <c r="AX1" s="787"/>
      <c r="AY1" s="787"/>
      <c r="AZ1" s="787"/>
      <c r="BA1" s="787"/>
      <c r="BB1" s="787"/>
      <c r="BV1" s="789"/>
      <c r="BW1" s="789"/>
      <c r="BX1" s="790"/>
      <c r="BY1" s="791"/>
      <c r="BZ1" s="791"/>
      <c r="CA1" s="791"/>
      <c r="CB1" s="791"/>
      <c r="CC1" s="791"/>
      <c r="CD1" s="791"/>
      <c r="CE1" s="791"/>
      <c r="CF1" s="791"/>
      <c r="CG1" s="791"/>
      <c r="CH1" s="791"/>
      <c r="CI1" s="791"/>
      <c r="CJ1" s="791"/>
      <c r="CK1" s="791"/>
      <c r="CL1" s="791"/>
      <c r="CM1" s="791"/>
      <c r="CN1" s="792"/>
      <c r="CO1" s="792"/>
      <c r="CP1" s="792"/>
      <c r="CQ1" s="791"/>
      <c r="CR1" s="791"/>
      <c r="CS1" s="791"/>
      <c r="CT1" s="791"/>
      <c r="CU1" s="791"/>
      <c r="CV1" s="791"/>
      <c r="CW1" s="791"/>
      <c r="CX1" s="791"/>
      <c r="CY1" s="791"/>
      <c r="CZ1" s="791"/>
      <c r="DA1" s="791"/>
      <c r="DB1" s="791"/>
      <c r="DC1" s="793"/>
      <c r="DD1" s="793"/>
      <c r="DE1" s="793"/>
      <c r="DF1" s="791"/>
      <c r="DG1" s="791"/>
      <c r="DH1" s="791"/>
      <c r="DI1" s="791"/>
      <c r="DJ1" s="791"/>
      <c r="DK1" s="791"/>
      <c r="DL1" s="791"/>
      <c r="DM1" s="791"/>
      <c r="DN1" s="791"/>
      <c r="DO1" s="791"/>
      <c r="DP1" s="791"/>
      <c r="DQ1" s="791"/>
      <c r="DR1" s="792"/>
      <c r="DS1" s="792"/>
      <c r="DT1" s="792"/>
      <c r="DU1" s="791"/>
      <c r="DV1" s="791"/>
      <c r="DW1" s="791"/>
      <c r="DX1" s="794"/>
      <c r="DY1" s="794"/>
      <c r="DZ1" s="794"/>
      <c r="EA1" s="794"/>
      <c r="EB1" s="794"/>
      <c r="EC1" s="794"/>
      <c r="ED1" s="794"/>
      <c r="EE1" s="794"/>
      <c r="EF1" s="794"/>
      <c r="EG1" s="794"/>
      <c r="EH1" s="794"/>
      <c r="EI1" s="794"/>
      <c r="EJ1" s="794"/>
      <c r="EK1" s="794"/>
      <c r="EL1" s="795"/>
      <c r="EM1" s="795"/>
      <c r="EN1" s="794"/>
      <c r="EO1" s="794"/>
      <c r="EP1" s="796"/>
      <c r="EQ1" s="794"/>
      <c r="ER1" s="794"/>
      <c r="ES1" s="794"/>
      <c r="ET1" s="794"/>
      <c r="EU1" s="794"/>
      <c r="EV1" s="794"/>
      <c r="EW1" s="794"/>
      <c r="EX1" s="794"/>
      <c r="EY1" s="794"/>
      <c r="EZ1" s="794"/>
      <c r="FA1" s="794"/>
      <c r="FB1" s="794"/>
      <c r="FC1" s="794"/>
      <c r="FD1" s="794"/>
      <c r="FE1" s="794"/>
      <c r="FF1" s="794"/>
      <c r="FG1" s="794"/>
      <c r="FH1" s="794"/>
      <c r="FI1" s="794"/>
      <c r="FJ1" s="794"/>
      <c r="FK1" s="794"/>
      <c r="FL1" s="794"/>
      <c r="FM1" s="794"/>
      <c r="FN1" s="794"/>
      <c r="FO1" s="794"/>
      <c r="FP1" s="794"/>
      <c r="FQ1" s="794"/>
      <c r="FR1" s="794"/>
      <c r="FS1" s="794"/>
      <c r="FT1" s="794"/>
      <c r="FU1" s="794"/>
      <c r="FV1" s="794"/>
      <c r="FW1" s="794"/>
      <c r="FX1" s="794"/>
      <c r="FY1" s="794"/>
      <c r="FZ1" s="794"/>
      <c r="GA1" s="787"/>
      <c r="GB1" s="794"/>
      <c r="GC1" s="794"/>
      <c r="GD1" s="787"/>
      <c r="GE1" s="787"/>
      <c r="GF1" s="787"/>
      <c r="GG1" s="787"/>
      <c r="GH1" s="787"/>
      <c r="GI1" s="787"/>
      <c r="GJ1" s="787"/>
      <c r="GK1" s="787"/>
      <c r="GL1" s="797"/>
      <c r="GM1" s="797"/>
      <c r="GN1" s="787"/>
      <c r="GO1" s="787"/>
    </row>
    <row r="2" spans="1:195" s="787" customFormat="1" ht="15" customHeight="1">
      <c r="A2" s="798"/>
      <c r="B2" s="799"/>
      <c r="C2" s="800"/>
      <c r="D2" s="801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803"/>
      <c r="AL2" s="802"/>
      <c r="AM2" s="802"/>
      <c r="AN2" s="802"/>
      <c r="AO2" s="802"/>
      <c r="AP2" s="802"/>
      <c r="AQ2" s="802"/>
      <c r="AR2" s="802"/>
      <c r="AS2" s="791"/>
      <c r="AT2" s="804"/>
      <c r="AU2" s="804"/>
      <c r="AV2" s="804"/>
      <c r="AW2" s="804"/>
      <c r="AX2" s="804"/>
      <c r="AY2" s="804"/>
      <c r="AZ2" s="804"/>
      <c r="BA2" s="804"/>
      <c r="BB2" s="804"/>
      <c r="BC2" s="804"/>
      <c r="BD2" s="804"/>
      <c r="BE2" s="804"/>
      <c r="BF2" s="804"/>
      <c r="BG2" s="804"/>
      <c r="BH2" s="804"/>
      <c r="BI2" s="804"/>
      <c r="BJ2" s="804"/>
      <c r="BK2" s="804"/>
      <c r="BL2" s="804"/>
      <c r="BM2" s="804"/>
      <c r="BN2" s="804"/>
      <c r="BO2" s="804"/>
      <c r="BP2" s="804"/>
      <c r="BQ2" s="804"/>
      <c r="BR2" s="804"/>
      <c r="BS2" s="804"/>
      <c r="BT2" s="804"/>
      <c r="BU2" s="804"/>
      <c r="BV2" s="790"/>
      <c r="BW2" s="790"/>
      <c r="BX2" s="790"/>
      <c r="BY2" s="805"/>
      <c r="BZ2" s="806"/>
      <c r="CA2" s="805"/>
      <c r="CB2" s="805"/>
      <c r="CC2" s="805"/>
      <c r="CD2" s="805"/>
      <c r="CE2" s="805"/>
      <c r="CF2" s="794"/>
      <c r="CG2" s="805"/>
      <c r="CH2" s="805"/>
      <c r="CI2" s="794"/>
      <c r="CJ2" s="794"/>
      <c r="CK2" s="807"/>
      <c r="CL2" s="794"/>
      <c r="CM2" s="794"/>
      <c r="CN2" s="808"/>
      <c r="CO2" s="808"/>
      <c r="CP2" s="808"/>
      <c r="CQ2" s="794"/>
      <c r="CR2" s="794"/>
      <c r="CS2" s="794"/>
      <c r="CT2" s="794"/>
      <c r="CU2" s="794"/>
      <c r="CV2" s="794"/>
      <c r="CW2" s="794"/>
      <c r="CX2" s="794"/>
      <c r="CY2" s="794"/>
      <c r="CZ2" s="794"/>
      <c r="DA2" s="794"/>
      <c r="DB2" s="794"/>
      <c r="DC2" s="809"/>
      <c r="DD2" s="809"/>
      <c r="DE2" s="809"/>
      <c r="DF2" s="794"/>
      <c r="DG2" s="794"/>
      <c r="DH2" s="794"/>
      <c r="DI2" s="794"/>
      <c r="DJ2" s="794"/>
      <c r="DK2" s="794"/>
      <c r="DL2" s="794"/>
      <c r="DM2" s="794"/>
      <c r="DN2" s="794"/>
      <c r="DO2" s="794"/>
      <c r="DP2" s="794"/>
      <c r="DQ2" s="794"/>
      <c r="DR2" s="808"/>
      <c r="DS2" s="808"/>
      <c r="DT2" s="808"/>
      <c r="DU2" s="794"/>
      <c r="DV2" s="794"/>
      <c r="DW2" s="794"/>
      <c r="DX2" s="794"/>
      <c r="DY2" s="794"/>
      <c r="DZ2" s="794"/>
      <c r="EA2" s="794"/>
      <c r="EB2" s="794"/>
      <c r="EC2" s="794"/>
      <c r="ED2" s="794"/>
      <c r="EE2" s="794"/>
      <c r="EF2" s="791"/>
      <c r="EG2" s="810"/>
      <c r="EH2" s="811"/>
      <c r="EI2" s="811"/>
      <c r="EJ2" s="794"/>
      <c r="EK2" s="794"/>
      <c r="EL2" s="794"/>
      <c r="EM2" s="794"/>
      <c r="EN2" s="794"/>
      <c r="EO2" s="794"/>
      <c r="EP2" s="794"/>
      <c r="EQ2" s="794"/>
      <c r="ER2" s="794"/>
      <c r="ES2" s="794"/>
      <c r="ET2" s="794"/>
      <c r="EU2" s="794"/>
      <c r="EV2" s="812"/>
      <c r="EW2" s="794"/>
      <c r="EX2" s="794"/>
      <c r="EY2" s="794"/>
      <c r="EZ2" s="794"/>
      <c r="FA2" s="794"/>
      <c r="FB2" s="794"/>
      <c r="FC2" s="794"/>
      <c r="FD2" s="794"/>
      <c r="FE2" s="794"/>
      <c r="FF2" s="794"/>
      <c r="FG2" s="794"/>
      <c r="FH2" s="794"/>
      <c r="FI2" s="794"/>
      <c r="FJ2" s="794"/>
      <c r="FK2" s="794"/>
      <c r="FL2" s="794"/>
      <c r="FM2" s="794"/>
      <c r="FN2" s="794"/>
      <c r="FO2" s="794"/>
      <c r="FP2" s="794"/>
      <c r="FQ2" s="794"/>
      <c r="FR2" s="794"/>
      <c r="FS2" s="794"/>
      <c r="FT2" s="794"/>
      <c r="FU2" s="794"/>
      <c r="FV2" s="794"/>
      <c r="FW2" s="794"/>
      <c r="FX2" s="794"/>
      <c r="FY2" s="794"/>
      <c r="FZ2" s="794"/>
      <c r="GA2" s="794"/>
      <c r="GB2" s="794"/>
      <c r="GC2" s="794"/>
      <c r="GL2" s="797"/>
      <c r="GM2" s="797"/>
    </row>
    <row r="3" spans="3:242" s="787" customFormat="1" ht="18.75" customHeight="1" thickBot="1">
      <c r="C3" s="813"/>
      <c r="D3" s="814">
        <v>2018</v>
      </c>
      <c r="E3" s="815"/>
      <c r="F3" s="816"/>
      <c r="G3" s="817"/>
      <c r="H3" s="818"/>
      <c r="I3" s="818"/>
      <c r="J3" s="818"/>
      <c r="K3" s="818"/>
      <c r="L3" s="818"/>
      <c r="M3" s="819"/>
      <c r="N3" s="818"/>
      <c r="O3" s="818"/>
      <c r="P3" s="819"/>
      <c r="Q3" s="820"/>
      <c r="R3" s="820"/>
      <c r="S3" s="821"/>
      <c r="T3" s="821"/>
      <c r="U3" s="821"/>
      <c r="V3" s="822"/>
      <c r="W3" s="821"/>
      <c r="X3" s="821"/>
      <c r="Y3" s="822"/>
      <c r="Z3" s="822"/>
      <c r="AA3" s="822"/>
      <c r="AB3" s="822"/>
      <c r="AC3" s="823"/>
      <c r="AD3" s="823"/>
      <c r="AE3" s="823"/>
      <c r="AF3" s="824"/>
      <c r="AG3" s="825" t="s">
        <v>1046</v>
      </c>
      <c r="AH3" s="826"/>
      <c r="AI3" s="826"/>
      <c r="AJ3" s="826"/>
      <c r="AK3" s="827"/>
      <c r="AL3" s="824"/>
      <c r="AM3" s="824"/>
      <c r="AN3" s="826"/>
      <c r="AO3" s="824"/>
      <c r="AP3" s="824"/>
      <c r="AQ3" s="826"/>
      <c r="AR3" s="824"/>
      <c r="AS3" s="824"/>
      <c r="AT3" s="826"/>
      <c r="AU3" s="826"/>
      <c r="AV3" s="826"/>
      <c r="AW3" s="828"/>
      <c r="AX3" s="826"/>
      <c r="AY3" s="826"/>
      <c r="AZ3" s="828"/>
      <c r="BA3" s="828"/>
      <c r="BB3" s="828"/>
      <c r="BC3" s="828"/>
      <c r="BD3" s="826"/>
      <c r="BE3" s="826"/>
      <c r="BF3" s="828"/>
      <c r="BG3" s="823"/>
      <c r="BH3" s="823"/>
      <c r="BI3" s="823"/>
      <c r="BJ3" s="823"/>
      <c r="BK3" s="823"/>
      <c r="BL3" s="823"/>
      <c r="BM3" s="823"/>
      <c r="BN3" s="823"/>
      <c r="BO3" s="823"/>
      <c r="BP3" s="823"/>
      <c r="BQ3" s="823"/>
      <c r="BR3" s="823"/>
      <c r="BS3" s="823"/>
      <c r="BT3" s="823"/>
      <c r="BU3" s="823"/>
      <c r="BV3" s="829"/>
      <c r="BW3" s="830" t="s">
        <v>1182</v>
      </c>
      <c r="BX3" s="831"/>
      <c r="BY3" s="831"/>
      <c r="BZ3" s="831"/>
      <c r="CA3" s="831"/>
      <c r="CB3" s="832"/>
      <c r="CC3" s="833"/>
      <c r="CD3" s="834"/>
      <c r="CE3" s="831"/>
      <c r="CF3" s="831"/>
      <c r="CG3" s="835"/>
      <c r="CH3" s="836" t="s">
        <v>1183</v>
      </c>
      <c r="CI3" s="837"/>
      <c r="CJ3" s="838"/>
      <c r="CK3" s="838"/>
      <c r="CL3" s="838"/>
      <c r="CM3" s="838"/>
      <c r="CN3" s="838"/>
      <c r="CO3" s="838"/>
      <c r="CP3" s="839"/>
      <c r="CQ3" s="840"/>
      <c r="CR3" s="839"/>
      <c r="CS3" s="839"/>
      <c r="CT3" s="840"/>
      <c r="CU3" s="840"/>
      <c r="CV3" s="840"/>
      <c r="CW3" s="840"/>
      <c r="CX3" s="841"/>
      <c r="CY3" s="842"/>
      <c r="CZ3" s="843"/>
      <c r="DA3" s="844"/>
      <c r="DB3" s="845"/>
      <c r="DC3" s="845"/>
      <c r="DD3" s="845"/>
      <c r="DE3" s="845"/>
      <c r="DF3" s="845"/>
      <c r="DG3" s="845"/>
      <c r="DH3" s="845"/>
      <c r="DI3" s="845"/>
      <c r="DJ3" s="845"/>
      <c r="DK3" s="846"/>
      <c r="DL3" s="845"/>
      <c r="DM3" s="845"/>
      <c r="DN3" s="845"/>
      <c r="DO3" s="845"/>
      <c r="DP3" s="845"/>
      <c r="DQ3" s="845"/>
      <c r="DR3" s="845"/>
      <c r="DS3" s="845"/>
      <c r="DT3" s="845"/>
      <c r="DU3" s="845"/>
      <c r="DV3" s="845"/>
      <c r="DW3" s="845"/>
      <c r="DX3" s="845"/>
      <c r="DY3" s="845"/>
      <c r="DZ3" s="845"/>
      <c r="EA3" s="845"/>
      <c r="EB3" s="845"/>
      <c r="EC3" s="845"/>
      <c r="ED3" s="845"/>
      <c r="EE3" s="845"/>
      <c r="EF3" s="845"/>
      <c r="EG3" s="845"/>
      <c r="EH3" s="845"/>
      <c r="EI3" s="845"/>
      <c r="EJ3" s="845"/>
      <c r="EK3" s="845"/>
      <c r="EL3" s="847"/>
      <c r="EM3" s="848"/>
      <c r="EN3" s="849"/>
      <c r="EO3" s="850"/>
      <c r="EP3" s="850"/>
      <c r="EQ3" s="850"/>
      <c r="ER3" s="850"/>
      <c r="ES3" s="850"/>
      <c r="ET3" s="850"/>
      <c r="EU3" s="850"/>
      <c r="EV3" s="850"/>
      <c r="EW3" s="850"/>
      <c r="EX3" s="850"/>
      <c r="EY3" s="850"/>
      <c r="EZ3" s="850"/>
      <c r="FA3" s="850"/>
      <c r="FB3" s="849"/>
      <c r="FC3" s="794"/>
      <c r="FD3" s="794"/>
      <c r="FE3" s="794"/>
      <c r="FF3" s="794"/>
      <c r="FG3" s="794"/>
      <c r="FH3" s="794"/>
      <c r="FI3" s="794"/>
      <c r="FJ3" s="794"/>
      <c r="FK3" s="794"/>
      <c r="FL3" s="794"/>
      <c r="FM3" s="794"/>
      <c r="FN3" s="794"/>
      <c r="FO3" s="794"/>
      <c r="FP3" s="794"/>
      <c r="FQ3" s="794"/>
      <c r="FR3" s="794"/>
      <c r="FS3" s="794"/>
      <c r="FT3" s="794"/>
      <c r="FU3" s="794"/>
      <c r="FV3" s="794"/>
      <c r="FW3" s="794"/>
      <c r="FX3" s="794"/>
      <c r="GC3" s="85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</row>
    <row r="4" spans="1:242" s="885" customFormat="1" ht="17.25" customHeight="1">
      <c r="A4" s="787"/>
      <c r="B4" s="791"/>
      <c r="C4" s="787"/>
      <c r="D4" s="852"/>
      <c r="E4" s="853" t="s">
        <v>1184</v>
      </c>
      <c r="F4" s="853" t="s">
        <v>1184</v>
      </c>
      <c r="G4" s="854" t="s">
        <v>1184</v>
      </c>
      <c r="H4" s="855" t="s">
        <v>1185</v>
      </c>
      <c r="I4" s="856" t="s">
        <v>1185</v>
      </c>
      <c r="J4" s="855" t="s">
        <v>1186</v>
      </c>
      <c r="K4" s="856" t="s">
        <v>1186</v>
      </c>
      <c r="L4" s="855" t="s">
        <v>1187</v>
      </c>
      <c r="M4" s="856" t="s">
        <v>1187</v>
      </c>
      <c r="N4" s="855" t="s">
        <v>1188</v>
      </c>
      <c r="O4" s="856" t="s">
        <v>1188</v>
      </c>
      <c r="P4" s="855" t="s">
        <v>1189</v>
      </c>
      <c r="Q4" s="856" t="s">
        <v>1189</v>
      </c>
      <c r="R4" s="855" t="s">
        <v>1190</v>
      </c>
      <c r="S4" s="856" t="s">
        <v>1190</v>
      </c>
      <c r="T4" s="857" t="s">
        <v>1191</v>
      </c>
      <c r="U4" s="857" t="s">
        <v>1191</v>
      </c>
      <c r="V4" s="858" t="s">
        <v>1191</v>
      </c>
      <c r="W4" s="859" t="s">
        <v>1192</v>
      </c>
      <c r="X4" s="859" t="s">
        <v>1192</v>
      </c>
      <c r="Y4" s="860" t="s">
        <v>1192</v>
      </c>
      <c r="Z4" s="857" t="s">
        <v>1193</v>
      </c>
      <c r="AA4" s="857" t="s">
        <v>1193</v>
      </c>
      <c r="AB4" s="858" t="s">
        <v>1193</v>
      </c>
      <c r="AC4" s="857" t="s">
        <v>1194</v>
      </c>
      <c r="AD4" s="857" t="s">
        <v>1194</v>
      </c>
      <c r="AE4" s="857" t="s">
        <v>1194</v>
      </c>
      <c r="AF4" s="861"/>
      <c r="AG4" s="861"/>
      <c r="AH4" s="861"/>
      <c r="AI4" s="853" t="s">
        <v>1195</v>
      </c>
      <c r="AJ4" s="853" t="s">
        <v>1195</v>
      </c>
      <c r="AK4" s="853" t="s">
        <v>1195</v>
      </c>
      <c r="AL4" s="862" t="s">
        <v>1196</v>
      </c>
      <c r="AM4" s="857" t="s">
        <v>1196</v>
      </c>
      <c r="AN4" s="858" t="s">
        <v>1196</v>
      </c>
      <c r="AO4" s="863" t="s">
        <v>1197</v>
      </c>
      <c r="AP4" s="863" t="s">
        <v>1197</v>
      </c>
      <c r="AQ4" s="861" t="s">
        <v>1197</v>
      </c>
      <c r="AR4" s="859" t="s">
        <v>1198</v>
      </c>
      <c r="AS4" s="859" t="s">
        <v>1198</v>
      </c>
      <c r="AT4" s="860" t="s">
        <v>1198</v>
      </c>
      <c r="AU4" s="857" t="s">
        <v>1199</v>
      </c>
      <c r="AV4" s="857" t="s">
        <v>1199</v>
      </c>
      <c r="AW4" s="858" t="s">
        <v>1199</v>
      </c>
      <c r="AX4" s="859" t="s">
        <v>1200</v>
      </c>
      <c r="AY4" s="859" t="s">
        <v>1200</v>
      </c>
      <c r="AZ4" s="860" t="s">
        <v>1200</v>
      </c>
      <c r="BA4" s="857" t="s">
        <v>1201</v>
      </c>
      <c r="BB4" s="857" t="s">
        <v>1201</v>
      </c>
      <c r="BC4" s="864" t="s">
        <v>1201</v>
      </c>
      <c r="BD4" s="857" t="s">
        <v>1202</v>
      </c>
      <c r="BE4" s="857" t="s">
        <v>1203</v>
      </c>
      <c r="BF4" s="864" t="s">
        <v>1203</v>
      </c>
      <c r="BG4" s="864"/>
      <c r="BH4" s="864"/>
      <c r="BI4" s="858"/>
      <c r="BJ4" s="857"/>
      <c r="BK4" s="857"/>
      <c r="BL4" s="858"/>
      <c r="BM4" s="853" t="s">
        <v>1204</v>
      </c>
      <c r="BN4" s="853" t="s">
        <v>1204</v>
      </c>
      <c r="BO4" s="865" t="s">
        <v>1204</v>
      </c>
      <c r="BP4" s="866" t="s">
        <v>1205</v>
      </c>
      <c r="BQ4" s="866" t="s">
        <v>1205</v>
      </c>
      <c r="BR4" s="866" t="s">
        <v>1205</v>
      </c>
      <c r="BS4" s="867" t="s">
        <v>1206</v>
      </c>
      <c r="BT4" s="867" t="s">
        <v>1206</v>
      </c>
      <c r="BU4" s="867" t="s">
        <v>1206</v>
      </c>
      <c r="BV4" s="867" t="s">
        <v>1207</v>
      </c>
      <c r="BW4" s="867" t="s">
        <v>1207</v>
      </c>
      <c r="BX4" s="867" t="s">
        <v>1207</v>
      </c>
      <c r="BY4" s="853" t="s">
        <v>1208</v>
      </c>
      <c r="BZ4" s="853" t="s">
        <v>1208</v>
      </c>
      <c r="CA4" s="865" t="s">
        <v>1208</v>
      </c>
      <c r="CB4" s="868"/>
      <c r="CC4" s="869" t="s">
        <v>1209</v>
      </c>
      <c r="CD4" s="869" t="s">
        <v>1209</v>
      </c>
      <c r="CE4" s="869" t="s">
        <v>1209</v>
      </c>
      <c r="CF4" s="869" t="s">
        <v>1209</v>
      </c>
      <c r="CG4" s="869" t="s">
        <v>1209</v>
      </c>
      <c r="CH4" s="869" t="s">
        <v>1209</v>
      </c>
      <c r="CI4" s="869" t="s">
        <v>1209</v>
      </c>
      <c r="CJ4" s="869" t="s">
        <v>1209</v>
      </c>
      <c r="CK4" s="869" t="s">
        <v>1209</v>
      </c>
      <c r="CL4" s="869" t="s">
        <v>1209</v>
      </c>
      <c r="CM4" s="869" t="s">
        <v>1209</v>
      </c>
      <c r="CN4" s="869" t="s">
        <v>1209</v>
      </c>
      <c r="CO4" s="869" t="s">
        <v>1209</v>
      </c>
      <c r="CP4" s="869" t="s">
        <v>1209</v>
      </c>
      <c r="CQ4" s="869" t="s">
        <v>1209</v>
      </c>
      <c r="CR4" s="869" t="s">
        <v>1209</v>
      </c>
      <c r="CS4" s="870" t="s">
        <v>1210</v>
      </c>
      <c r="CT4" s="868"/>
      <c r="CU4" s="871" t="s">
        <v>1211</v>
      </c>
      <c r="CV4" s="869" t="s">
        <v>1211</v>
      </c>
      <c r="CW4" s="869" t="s">
        <v>1211</v>
      </c>
      <c r="CX4" s="872" t="s">
        <v>1212</v>
      </c>
      <c r="CY4" s="873"/>
      <c r="CZ4" s="874" t="s">
        <v>1213</v>
      </c>
      <c r="DA4" s="874" t="s">
        <v>1214</v>
      </c>
      <c r="DB4" s="874" t="s">
        <v>1215</v>
      </c>
      <c r="DC4" s="874" t="s">
        <v>1216</v>
      </c>
      <c r="DD4" s="874" t="s">
        <v>1217</v>
      </c>
      <c r="DE4" s="874" t="s">
        <v>1218</v>
      </c>
      <c r="DF4" s="874" t="s">
        <v>1219</v>
      </c>
      <c r="DG4" s="874" t="s">
        <v>1219</v>
      </c>
      <c r="DH4" s="874" t="s">
        <v>1219</v>
      </c>
      <c r="DI4" s="874" t="s">
        <v>1219</v>
      </c>
      <c r="DJ4" s="874" t="s">
        <v>1219</v>
      </c>
      <c r="DK4" s="874" t="s">
        <v>1219</v>
      </c>
      <c r="DL4" s="874" t="s">
        <v>1219</v>
      </c>
      <c r="DM4" s="875"/>
      <c r="DN4" s="875"/>
      <c r="DO4" s="876" t="s">
        <v>1220</v>
      </c>
      <c r="DP4" s="877"/>
      <c r="DQ4" s="878"/>
      <c r="DR4" s="878"/>
      <c r="DS4" s="794"/>
      <c r="DT4" s="794"/>
      <c r="DU4" s="794"/>
      <c r="DV4" s="794"/>
      <c r="DW4" s="794"/>
      <c r="DX4" s="794"/>
      <c r="DY4" s="794"/>
      <c r="DZ4" s="879"/>
      <c r="EA4" s="879"/>
      <c r="EB4" s="880"/>
      <c r="EC4" s="881"/>
      <c r="ED4" s="882"/>
      <c r="EE4" s="883"/>
      <c r="EF4" s="883"/>
      <c r="EG4" s="883"/>
      <c r="EH4" s="883"/>
      <c r="EI4" s="881"/>
      <c r="EJ4" s="884"/>
      <c r="EK4" s="883"/>
      <c r="EL4" s="883"/>
      <c r="EM4" s="883"/>
      <c r="EN4" s="881"/>
      <c r="EO4" s="881"/>
      <c r="EP4" s="883"/>
      <c r="EQ4" s="883"/>
      <c r="ER4" s="883"/>
      <c r="ES4" s="881"/>
      <c r="ET4" s="884"/>
      <c r="EU4" s="883"/>
      <c r="EV4" s="883"/>
      <c r="EW4" s="883"/>
      <c r="GI4" s="886"/>
      <c r="GJ4" s="886"/>
      <c r="GK4" s="886"/>
      <c r="GL4" s="886"/>
      <c r="GM4" s="886"/>
      <c r="GN4" s="886"/>
      <c r="GO4" s="886"/>
      <c r="GP4" s="886"/>
      <c r="GQ4" s="886"/>
      <c r="GR4" s="886"/>
      <c r="GS4" s="886"/>
      <c r="GT4" s="886"/>
      <c r="GU4" s="886"/>
      <c r="GV4" s="886"/>
      <c r="GW4" s="886"/>
      <c r="GX4" s="886"/>
      <c r="GY4" s="886"/>
      <c r="GZ4" s="886"/>
      <c r="HA4" s="886"/>
      <c r="HB4" s="886"/>
      <c r="HC4" s="886"/>
      <c r="HD4" s="886"/>
      <c r="HE4" s="886"/>
      <c r="HF4" s="886"/>
      <c r="HG4" s="886"/>
      <c r="HH4" s="886"/>
      <c r="HI4" s="886"/>
      <c r="HJ4" s="886"/>
      <c r="HK4" s="886"/>
      <c r="HL4" s="886"/>
      <c r="HM4" s="886"/>
      <c r="HN4" s="886"/>
      <c r="HO4" s="886"/>
      <c r="HP4" s="886"/>
      <c r="HQ4" s="886"/>
      <c r="HR4" s="886"/>
      <c r="HS4" s="886"/>
      <c r="HT4" s="886"/>
      <c r="HU4" s="886"/>
      <c r="HV4" s="886"/>
      <c r="HW4" s="886"/>
      <c r="HX4" s="886"/>
      <c r="HY4" s="886"/>
      <c r="HZ4" s="886"/>
      <c r="IA4" s="886"/>
      <c r="IB4" s="886"/>
      <c r="IC4" s="886"/>
      <c r="ID4" s="886"/>
      <c r="IE4" s="886"/>
      <c r="IF4" s="886"/>
      <c r="IG4" s="886"/>
      <c r="IH4" s="886"/>
    </row>
    <row r="5" spans="1:242" s="885" customFormat="1" ht="81" customHeight="1">
      <c r="A5" s="813"/>
      <c r="B5" s="887" t="s">
        <v>1221</v>
      </c>
      <c r="C5" s="787"/>
      <c r="D5" s="787"/>
      <c r="E5" s="888" t="s">
        <v>1222</v>
      </c>
      <c r="F5" s="888" t="s">
        <v>1222</v>
      </c>
      <c r="G5" s="889" t="s">
        <v>1222</v>
      </c>
      <c r="H5" s="890" t="s">
        <v>142</v>
      </c>
      <c r="I5" s="891" t="s">
        <v>142</v>
      </c>
      <c r="J5" s="892" t="s">
        <v>1040</v>
      </c>
      <c r="K5" s="893" t="s">
        <v>1040</v>
      </c>
      <c r="L5" s="892" t="s">
        <v>1041</v>
      </c>
      <c r="M5" s="893" t="s">
        <v>1041</v>
      </c>
      <c r="N5" s="892" t="s">
        <v>1042</v>
      </c>
      <c r="O5" s="893" t="s">
        <v>1042</v>
      </c>
      <c r="P5" s="892" t="s">
        <v>1223</v>
      </c>
      <c r="Q5" s="893" t="s">
        <v>1223</v>
      </c>
      <c r="R5" s="892" t="s">
        <v>1044</v>
      </c>
      <c r="S5" s="893" t="s">
        <v>1044</v>
      </c>
      <c r="T5" s="894" t="s">
        <v>116</v>
      </c>
      <c r="U5" s="894" t="s">
        <v>116</v>
      </c>
      <c r="V5" s="895" t="s">
        <v>116</v>
      </c>
      <c r="W5" s="894" t="s">
        <v>117</v>
      </c>
      <c r="X5" s="894" t="s">
        <v>117</v>
      </c>
      <c r="Y5" s="895" t="s">
        <v>117</v>
      </c>
      <c r="Z5" s="894" t="s">
        <v>118</v>
      </c>
      <c r="AA5" s="894" t="s">
        <v>118</v>
      </c>
      <c r="AB5" s="895" t="s">
        <v>118</v>
      </c>
      <c r="AC5" s="896" t="s">
        <v>1224</v>
      </c>
      <c r="AD5" s="896" t="s">
        <v>1224</v>
      </c>
      <c r="AE5" s="896" t="s">
        <v>1224</v>
      </c>
      <c r="AF5" s="595" t="s">
        <v>1225</v>
      </c>
      <c r="AG5" s="595" t="s">
        <v>1225</v>
      </c>
      <c r="AH5" s="595" t="s">
        <v>1225</v>
      </c>
      <c r="AI5" s="897" t="s">
        <v>145</v>
      </c>
      <c r="AJ5" s="897" t="s">
        <v>145</v>
      </c>
      <c r="AK5" s="897" t="s">
        <v>145</v>
      </c>
      <c r="AL5" s="898" t="s">
        <v>1049</v>
      </c>
      <c r="AM5" s="898" t="s">
        <v>1049</v>
      </c>
      <c r="AN5" s="898" t="s">
        <v>1049</v>
      </c>
      <c r="AO5" s="894" t="s">
        <v>768</v>
      </c>
      <c r="AP5" s="894" t="s">
        <v>768</v>
      </c>
      <c r="AQ5" s="899" t="str">
        <f>+AO5</f>
        <v>Települési önkormányzatok szociális feladatainak egyéb támogatása</v>
      </c>
      <c r="AR5" s="894" t="s">
        <v>119</v>
      </c>
      <c r="AS5" s="894" t="s">
        <v>119</v>
      </c>
      <c r="AT5" s="895" t="s">
        <v>119</v>
      </c>
      <c r="AU5" s="900" t="s">
        <v>1050</v>
      </c>
      <c r="AV5" s="900" t="s">
        <v>1050</v>
      </c>
      <c r="AW5" s="901" t="s">
        <v>1050</v>
      </c>
      <c r="AX5" s="894" t="s">
        <v>1051</v>
      </c>
      <c r="AY5" s="894" t="s">
        <v>1051</v>
      </c>
      <c r="AZ5" s="895" t="s">
        <v>1051</v>
      </c>
      <c r="BA5" s="894" t="s">
        <v>1226</v>
      </c>
      <c r="BB5" s="894" t="s">
        <v>1226</v>
      </c>
      <c r="BC5" s="902" t="s">
        <v>1226</v>
      </c>
      <c r="BD5" s="894" t="s">
        <v>1053</v>
      </c>
      <c r="BE5" s="894" t="s">
        <v>1053</v>
      </c>
      <c r="BF5" s="895" t="s">
        <v>1053</v>
      </c>
      <c r="BG5" s="595" t="s">
        <v>1054</v>
      </c>
      <c r="BH5" s="595" t="s">
        <v>1054</v>
      </c>
      <c r="BI5" s="903" t="s">
        <v>1054</v>
      </c>
      <c r="BJ5" s="741" t="s">
        <v>1227</v>
      </c>
      <c r="BK5" s="741" t="s">
        <v>1227</v>
      </c>
      <c r="BL5" s="904" t="s">
        <v>1227</v>
      </c>
      <c r="BM5" s="905" t="s">
        <v>1228</v>
      </c>
      <c r="BN5" s="905" t="s">
        <v>1228</v>
      </c>
      <c r="BO5" s="905" t="s">
        <v>1228</v>
      </c>
      <c r="BP5" s="906" t="s">
        <v>1057</v>
      </c>
      <c r="BQ5" s="906" t="s">
        <v>1057</v>
      </c>
      <c r="BR5" s="906" t="s">
        <v>1057</v>
      </c>
      <c r="BS5" s="906" t="s">
        <v>1058</v>
      </c>
      <c r="BT5" s="906" t="s">
        <v>1058</v>
      </c>
      <c r="BU5" s="906" t="s">
        <v>1058</v>
      </c>
      <c r="BV5" s="907" t="s">
        <v>1229</v>
      </c>
      <c r="BW5" s="907" t="s">
        <v>1229</v>
      </c>
      <c r="BX5" s="907" t="s">
        <v>1229</v>
      </c>
      <c r="BY5" s="905" t="s">
        <v>1230</v>
      </c>
      <c r="BZ5" s="905" t="s">
        <v>1230</v>
      </c>
      <c r="CA5" s="905" t="s">
        <v>1230</v>
      </c>
      <c r="CB5" s="908" t="s">
        <v>1231</v>
      </c>
      <c r="CC5" s="909" t="s">
        <v>1232</v>
      </c>
      <c r="CD5" s="910" t="s">
        <v>1062</v>
      </c>
      <c r="CE5" s="909" t="s">
        <v>1063</v>
      </c>
      <c r="CF5" s="909" t="s">
        <v>1233</v>
      </c>
      <c r="CG5" s="911" t="s">
        <v>1065</v>
      </c>
      <c r="CH5" s="912" t="s">
        <v>1234</v>
      </c>
      <c r="CI5" s="595" t="s">
        <v>1067</v>
      </c>
      <c r="CJ5" s="912" t="s">
        <v>1068</v>
      </c>
      <c r="CK5" s="912" t="s">
        <v>1069</v>
      </c>
      <c r="CL5" s="912" t="s">
        <v>1235</v>
      </c>
      <c r="CM5" s="912" t="s">
        <v>1236</v>
      </c>
      <c r="CN5" s="912" t="s">
        <v>1073</v>
      </c>
      <c r="CO5" s="595" t="s">
        <v>1074</v>
      </c>
      <c r="CP5" s="913" t="s">
        <v>1237</v>
      </c>
      <c r="CQ5" s="914" t="s">
        <v>1238</v>
      </c>
      <c r="CR5" s="915"/>
      <c r="CS5" s="916" t="s">
        <v>1239</v>
      </c>
      <c r="CT5" s="908" t="s">
        <v>1231</v>
      </c>
      <c r="CU5" s="917" t="s">
        <v>1079</v>
      </c>
      <c r="CV5" s="918" t="s">
        <v>1240</v>
      </c>
      <c r="CW5" s="917" t="s">
        <v>1241</v>
      </c>
      <c r="CX5" s="916" t="s">
        <v>1242</v>
      </c>
      <c r="CY5" s="919" t="s">
        <v>1243</v>
      </c>
      <c r="CZ5" s="920" t="s">
        <v>1244</v>
      </c>
      <c r="DA5" s="920" t="s">
        <v>1245</v>
      </c>
      <c r="DB5" s="920" t="s">
        <v>1246</v>
      </c>
      <c r="DC5" s="920" t="s">
        <v>1247</v>
      </c>
      <c r="DD5" s="920" t="s">
        <v>1248</v>
      </c>
      <c r="DE5" s="920" t="s">
        <v>1249</v>
      </c>
      <c r="DF5" s="921" t="s">
        <v>1250</v>
      </c>
      <c r="DG5" s="920" t="s">
        <v>1251</v>
      </c>
      <c r="DH5" s="921" t="s">
        <v>1252</v>
      </c>
      <c r="DI5" s="920" t="s">
        <v>1253</v>
      </c>
      <c r="DJ5" s="920" t="s">
        <v>1254</v>
      </c>
      <c r="DK5" s="920" t="s">
        <v>1255</v>
      </c>
      <c r="DL5" s="920" t="s">
        <v>1256</v>
      </c>
      <c r="DM5" s="922"/>
      <c r="DN5" s="923"/>
      <c r="DO5" s="924" t="s">
        <v>1097</v>
      </c>
      <c r="DP5" s="916" t="s">
        <v>1257</v>
      </c>
      <c r="DQ5" s="925"/>
      <c r="DR5" s="925"/>
      <c r="DS5" s="926" t="s">
        <v>1258</v>
      </c>
      <c r="DT5" s="926" t="s">
        <v>1259</v>
      </c>
      <c r="DU5" s="926" t="s">
        <v>1260</v>
      </c>
      <c r="DV5" s="926" t="s">
        <v>1261</v>
      </c>
      <c r="DW5" s="927" t="s">
        <v>1262</v>
      </c>
      <c r="DX5" s="926" t="s">
        <v>1263</v>
      </c>
      <c r="DY5" s="926" t="s">
        <v>1264</v>
      </c>
      <c r="DZ5" s="928"/>
      <c r="EA5" s="928"/>
      <c r="EB5" s="928"/>
      <c r="EC5" s="929"/>
      <c r="ED5" s="930"/>
      <c r="EE5" s="931" t="s">
        <v>1265</v>
      </c>
      <c r="EF5" s="932" t="s">
        <v>1266</v>
      </c>
      <c r="EG5" s="932" t="s">
        <v>1267</v>
      </c>
      <c r="EH5" s="932" t="s">
        <v>1268</v>
      </c>
      <c r="EI5" s="929"/>
      <c r="EJ5" s="930"/>
      <c r="EK5" s="931" t="s">
        <v>1265</v>
      </c>
      <c r="EL5" s="932" t="s">
        <v>1266</v>
      </c>
      <c r="EM5" s="932" t="s">
        <v>1267</v>
      </c>
      <c r="EN5" s="929"/>
      <c r="EO5" s="929"/>
      <c r="EP5" s="931" t="s">
        <v>1265</v>
      </c>
      <c r="EQ5" s="932" t="s">
        <v>1266</v>
      </c>
      <c r="ER5" s="932" t="s">
        <v>1267</v>
      </c>
      <c r="ES5" s="929"/>
      <c r="ET5" s="930"/>
      <c r="EU5" s="931" t="s">
        <v>1265</v>
      </c>
      <c r="EV5" s="932" t="s">
        <v>1266</v>
      </c>
      <c r="EW5" s="932" t="s">
        <v>1267</v>
      </c>
      <c r="GI5" s="886"/>
      <c r="GJ5" s="886"/>
      <c r="GK5" s="886"/>
      <c r="GL5" s="886"/>
      <c r="GM5" s="886"/>
      <c r="GN5" s="886"/>
      <c r="GO5" s="886"/>
      <c r="GP5" s="886"/>
      <c r="GQ5" s="886"/>
      <c r="GR5" s="886"/>
      <c r="GS5" s="886"/>
      <c r="GT5" s="886"/>
      <c r="GU5" s="886"/>
      <c r="GV5" s="886"/>
      <c r="GW5" s="886"/>
      <c r="GX5" s="886"/>
      <c r="GY5" s="886"/>
      <c r="GZ5" s="886"/>
      <c r="HA5" s="886"/>
      <c r="HB5" s="886"/>
      <c r="HC5" s="886"/>
      <c r="HD5" s="886"/>
      <c r="HE5" s="886"/>
      <c r="HF5" s="886"/>
      <c r="HG5" s="886"/>
      <c r="HH5" s="886"/>
      <c r="HI5" s="886"/>
      <c r="HJ5" s="886"/>
      <c r="HK5" s="886"/>
      <c r="HL5" s="886"/>
      <c r="HM5" s="886"/>
      <c r="HN5" s="886"/>
      <c r="HO5" s="886"/>
      <c r="HP5" s="886"/>
      <c r="HQ5" s="886"/>
      <c r="HR5" s="886"/>
      <c r="HS5" s="886"/>
      <c r="HT5" s="886"/>
      <c r="HU5" s="886"/>
      <c r="HV5" s="886"/>
      <c r="HW5" s="886"/>
      <c r="HX5" s="886"/>
      <c r="HY5" s="886"/>
      <c r="HZ5" s="886"/>
      <c r="IA5" s="886"/>
      <c r="IB5" s="886"/>
      <c r="IC5" s="886"/>
      <c r="ID5" s="886"/>
      <c r="IE5" s="886"/>
      <c r="IF5" s="886"/>
      <c r="IG5" s="886"/>
      <c r="IH5" s="886"/>
    </row>
    <row r="6" spans="1:242" s="885" customFormat="1" ht="20.25" customHeight="1">
      <c r="A6" s="813" t="s">
        <v>1269</v>
      </c>
      <c r="B6" s="794" t="s">
        <v>1270</v>
      </c>
      <c r="C6" s="813" t="s">
        <v>1271</v>
      </c>
      <c r="D6" s="852"/>
      <c r="E6" s="933" t="s">
        <v>143</v>
      </c>
      <c r="F6" s="933" t="s">
        <v>143</v>
      </c>
      <c r="G6" s="934" t="s">
        <v>143</v>
      </c>
      <c r="H6" s="935"/>
      <c r="I6" s="936"/>
      <c r="J6" s="935"/>
      <c r="K6" s="937"/>
      <c r="L6" s="935"/>
      <c r="M6" s="937"/>
      <c r="N6" s="935"/>
      <c r="O6" s="936"/>
      <c r="P6" s="935"/>
      <c r="Q6" s="937"/>
      <c r="R6" s="935"/>
      <c r="S6" s="937"/>
      <c r="T6" s="938"/>
      <c r="U6" s="938"/>
      <c r="V6" s="939"/>
      <c r="W6" s="594"/>
      <c r="X6" s="594"/>
      <c r="Y6" s="940"/>
      <c r="Z6" s="941"/>
      <c r="AA6" s="941"/>
      <c r="AB6" s="942"/>
      <c r="AC6" s="943"/>
      <c r="AD6" s="943"/>
      <c r="AE6" s="944"/>
      <c r="AF6" s="944"/>
      <c r="AG6" s="944"/>
      <c r="AH6" s="944"/>
      <c r="AI6" s="945" t="s">
        <v>146</v>
      </c>
      <c r="AJ6" s="945" t="s">
        <v>146</v>
      </c>
      <c r="AK6" s="946" t="s">
        <v>146</v>
      </c>
      <c r="AL6" s="802"/>
      <c r="AM6" s="802"/>
      <c r="AN6" s="947"/>
      <c r="AO6" s="947"/>
      <c r="AP6" s="947"/>
      <c r="AQ6" s="948"/>
      <c r="AR6" s="802"/>
      <c r="AS6" s="802"/>
      <c r="AT6" s="947"/>
      <c r="AU6" s="802"/>
      <c r="AV6" s="802"/>
      <c r="AW6" s="947"/>
      <c r="AX6" s="802"/>
      <c r="AY6" s="802"/>
      <c r="AZ6" s="947"/>
      <c r="BA6" s="947"/>
      <c r="BB6" s="947"/>
      <c r="BC6" s="949"/>
      <c r="BD6" s="943"/>
      <c r="BE6" s="943"/>
      <c r="BF6" s="950"/>
      <c r="BG6" s="950"/>
      <c r="BH6" s="950"/>
      <c r="BI6" s="951"/>
      <c r="BJ6" s="943"/>
      <c r="BK6" s="943"/>
      <c r="BL6" s="951"/>
      <c r="BM6" s="952" t="s">
        <v>149</v>
      </c>
      <c r="BN6" s="952" t="s">
        <v>149</v>
      </c>
      <c r="BO6" s="952" t="s">
        <v>149</v>
      </c>
      <c r="BP6" s="952"/>
      <c r="BQ6" s="952"/>
      <c r="BR6" s="952"/>
      <c r="BS6" s="952"/>
      <c r="BT6" s="952"/>
      <c r="BU6" s="952"/>
      <c r="BV6" s="952"/>
      <c r="BW6" s="952"/>
      <c r="BX6" s="952"/>
      <c r="BY6" s="952" t="s">
        <v>152</v>
      </c>
      <c r="BZ6" s="952" t="s">
        <v>152</v>
      </c>
      <c r="CA6" s="952" t="s">
        <v>152</v>
      </c>
      <c r="CB6" s="953" t="s">
        <v>155</v>
      </c>
      <c r="CC6" s="954"/>
      <c r="CD6" s="954"/>
      <c r="CE6" s="954"/>
      <c r="CF6" s="954"/>
      <c r="CG6" s="954"/>
      <c r="CH6" s="954"/>
      <c r="CI6" s="954"/>
      <c r="CJ6" s="954"/>
      <c r="CK6" s="954"/>
      <c r="CL6" s="954"/>
      <c r="CM6" s="954"/>
      <c r="CN6" s="954"/>
      <c r="CO6" s="954"/>
      <c r="CP6" s="954"/>
      <c r="CQ6" s="955"/>
      <c r="CR6" s="954"/>
      <c r="CS6" s="952" t="s">
        <v>155</v>
      </c>
      <c r="CT6" s="953" t="s">
        <v>158</v>
      </c>
      <c r="CU6" s="943"/>
      <c r="CV6" s="943"/>
      <c r="CW6" s="943"/>
      <c r="CX6" s="952" t="s">
        <v>158</v>
      </c>
      <c r="CY6" s="956" t="s">
        <v>163</v>
      </c>
      <c r="CZ6" s="957" t="s">
        <v>1272</v>
      </c>
      <c r="DA6" s="957" t="s">
        <v>1272</v>
      </c>
      <c r="DB6" s="957" t="s">
        <v>1272</v>
      </c>
      <c r="DC6" s="957" t="s">
        <v>1272</v>
      </c>
      <c r="DD6" s="957" t="s">
        <v>1272</v>
      </c>
      <c r="DE6" s="957" t="s">
        <v>1272</v>
      </c>
      <c r="DF6" s="957" t="s">
        <v>1272</v>
      </c>
      <c r="DG6" s="957" t="s">
        <v>1272</v>
      </c>
      <c r="DH6" s="957" t="s">
        <v>1272</v>
      </c>
      <c r="DI6" s="957" t="s">
        <v>1272</v>
      </c>
      <c r="DJ6" s="957" t="s">
        <v>1272</v>
      </c>
      <c r="DK6" s="957" t="s">
        <v>1272</v>
      </c>
      <c r="DL6" s="957" t="s">
        <v>1272</v>
      </c>
      <c r="DM6" s="958" t="s">
        <v>1272</v>
      </c>
      <c r="DN6" s="958" t="s">
        <v>1272</v>
      </c>
      <c r="DO6" s="957" t="s">
        <v>1272</v>
      </c>
      <c r="DP6" s="952" t="s">
        <v>163</v>
      </c>
      <c r="DQ6" s="958"/>
      <c r="DR6" s="958"/>
      <c r="DS6" s="959"/>
      <c r="DT6" s="959"/>
      <c r="DU6" s="959"/>
      <c r="DV6" s="959"/>
      <c r="DW6" s="959"/>
      <c r="DX6" s="959"/>
      <c r="DY6" s="959"/>
      <c r="DZ6" s="960"/>
      <c r="EA6" s="960"/>
      <c r="EB6" s="960"/>
      <c r="EC6" s="961"/>
      <c r="ED6" s="962"/>
      <c r="EE6" s="871"/>
      <c r="EF6" s="871"/>
      <c r="EG6" s="794"/>
      <c r="EH6" s="787"/>
      <c r="EI6" s="963"/>
      <c r="EJ6" s="964"/>
      <c r="EK6" s="787"/>
      <c r="EL6" s="787"/>
      <c r="EM6" s="787"/>
      <c r="EN6" s="963"/>
      <c r="EO6" s="963"/>
      <c r="EP6" s="787"/>
      <c r="EQ6" s="787"/>
      <c r="ER6" s="787"/>
      <c r="ES6" s="963"/>
      <c r="ET6" s="964"/>
      <c r="EU6" s="787"/>
      <c r="EV6" s="787"/>
      <c r="EW6" s="787"/>
      <c r="EX6" s="965"/>
      <c r="EY6" s="965"/>
      <c r="EZ6" s="965"/>
      <c r="FA6" s="965"/>
      <c r="FB6" s="965"/>
      <c r="FC6" s="965"/>
      <c r="FD6" s="965"/>
      <c r="FE6" s="965"/>
      <c r="FF6" s="965"/>
      <c r="FG6" s="965"/>
      <c r="FH6" s="965"/>
      <c r="FI6" s="965"/>
      <c r="FJ6" s="965"/>
      <c r="FK6" s="965"/>
      <c r="FL6" s="965"/>
      <c r="FM6" s="965"/>
      <c r="FN6" s="965"/>
      <c r="FO6" s="965"/>
      <c r="FP6" s="965"/>
      <c r="FQ6" s="965"/>
      <c r="FR6" s="965"/>
      <c r="FS6" s="965"/>
      <c r="FT6" s="965"/>
      <c r="FU6" s="965"/>
      <c r="FV6" s="965"/>
      <c r="FW6" s="965"/>
      <c r="FX6" s="965"/>
      <c r="FY6" s="965"/>
      <c r="FZ6" s="965"/>
      <c r="GA6" s="965"/>
      <c r="GB6" s="965"/>
      <c r="GC6" s="965"/>
      <c r="GI6" s="886"/>
      <c r="GJ6" s="886"/>
      <c r="GK6" s="886"/>
      <c r="GL6" s="886"/>
      <c r="GM6" s="886"/>
      <c r="GN6" s="886"/>
      <c r="GO6" s="886"/>
      <c r="GP6" s="886"/>
      <c r="GQ6" s="886"/>
      <c r="GR6" s="886"/>
      <c r="GS6" s="886"/>
      <c r="GT6" s="886"/>
      <c r="GU6" s="886"/>
      <c r="GV6" s="886"/>
      <c r="GW6" s="886"/>
      <c r="GX6" s="886"/>
      <c r="GY6" s="886"/>
      <c r="GZ6" s="886"/>
      <c r="HA6" s="886"/>
      <c r="HB6" s="886"/>
      <c r="HC6" s="886"/>
      <c r="HD6" s="886"/>
      <c r="HE6" s="886"/>
      <c r="HF6" s="886"/>
      <c r="HG6" s="886"/>
      <c r="HH6" s="886"/>
      <c r="HI6" s="886"/>
      <c r="HJ6" s="886"/>
      <c r="HK6" s="886"/>
      <c r="HL6" s="886"/>
      <c r="HM6" s="886"/>
      <c r="HN6" s="886"/>
      <c r="HO6" s="886"/>
      <c r="HP6" s="886"/>
      <c r="HQ6" s="886"/>
      <c r="HR6" s="886"/>
      <c r="HS6" s="886"/>
      <c r="HT6" s="886"/>
      <c r="HU6" s="886"/>
      <c r="HV6" s="886"/>
      <c r="HW6" s="886"/>
      <c r="HX6" s="886"/>
      <c r="HY6" s="886"/>
      <c r="HZ6" s="886"/>
      <c r="IA6" s="886"/>
      <c r="IB6" s="886"/>
      <c r="IC6" s="886"/>
      <c r="ID6" s="886"/>
      <c r="IE6" s="886"/>
      <c r="IF6" s="886"/>
      <c r="IG6" s="886"/>
      <c r="IH6" s="886"/>
    </row>
    <row r="7" spans="1:242" s="885" customFormat="1" ht="24" customHeight="1">
      <c r="A7" s="966" t="s">
        <v>1273</v>
      </c>
      <c r="B7" s="967" t="s">
        <v>1274</v>
      </c>
      <c r="C7" s="966" t="s">
        <v>1273</v>
      </c>
      <c r="D7" s="968" t="s">
        <v>1275</v>
      </c>
      <c r="E7" s="969" t="s">
        <v>1276</v>
      </c>
      <c r="F7" s="969" t="s">
        <v>1276</v>
      </c>
      <c r="G7" s="970" t="s">
        <v>1276</v>
      </c>
      <c r="H7" s="971"/>
      <c r="I7" s="972"/>
      <c r="J7" s="971"/>
      <c r="K7" s="972"/>
      <c r="L7" s="971"/>
      <c r="M7" s="972"/>
      <c r="N7" s="971"/>
      <c r="O7" s="972"/>
      <c r="P7" s="971"/>
      <c r="Q7" s="972"/>
      <c r="R7" s="971"/>
      <c r="S7" s="972"/>
      <c r="T7" s="973" t="s">
        <v>1277</v>
      </c>
      <c r="U7" s="973" t="s">
        <v>1277</v>
      </c>
      <c r="V7" s="974" t="s">
        <v>1277</v>
      </c>
      <c r="W7" s="973" t="s">
        <v>1277</v>
      </c>
      <c r="X7" s="973" t="s">
        <v>1277</v>
      </c>
      <c r="Y7" s="974" t="s">
        <v>1277</v>
      </c>
      <c r="Z7" s="973" t="s">
        <v>1277</v>
      </c>
      <c r="AA7" s="973" t="s">
        <v>1277</v>
      </c>
      <c r="AB7" s="974" t="s">
        <v>1277</v>
      </c>
      <c r="AC7" s="943" t="s">
        <v>1278</v>
      </c>
      <c r="AD7" s="943" t="s">
        <v>1278</v>
      </c>
      <c r="AE7" s="944" t="s">
        <v>1278</v>
      </c>
      <c r="AF7" s="944"/>
      <c r="AG7" s="944"/>
      <c r="AH7" s="944"/>
      <c r="AI7" s="969" t="s">
        <v>1277</v>
      </c>
      <c r="AJ7" s="969" t="s">
        <v>1277</v>
      </c>
      <c r="AK7" s="969" t="s">
        <v>1277</v>
      </c>
      <c r="AL7" s="973" t="s">
        <v>1279</v>
      </c>
      <c r="AM7" s="973" t="s">
        <v>1279</v>
      </c>
      <c r="AN7" s="974" t="s">
        <v>1279</v>
      </c>
      <c r="AO7" s="973" t="s">
        <v>1279</v>
      </c>
      <c r="AP7" s="973" t="s">
        <v>1279</v>
      </c>
      <c r="AQ7" s="975" t="s">
        <v>1279</v>
      </c>
      <c r="AR7" s="973" t="s">
        <v>1279</v>
      </c>
      <c r="AS7" s="973" t="s">
        <v>1279</v>
      </c>
      <c r="AT7" s="974" t="s">
        <v>1279</v>
      </c>
      <c r="AU7" s="973" t="s">
        <v>1279</v>
      </c>
      <c r="AV7" s="973" t="s">
        <v>1279</v>
      </c>
      <c r="AW7" s="974" t="s">
        <v>1279</v>
      </c>
      <c r="AX7" s="973" t="s">
        <v>1279</v>
      </c>
      <c r="AY7" s="973" t="s">
        <v>1279</v>
      </c>
      <c r="AZ7" s="974" t="s">
        <v>1279</v>
      </c>
      <c r="BA7" s="973" t="s">
        <v>1279</v>
      </c>
      <c r="BB7" s="973" t="s">
        <v>1279</v>
      </c>
      <c r="BC7" s="976" t="s">
        <v>1279</v>
      </c>
      <c r="BD7" s="943" t="s">
        <v>1280</v>
      </c>
      <c r="BE7" s="943" t="s">
        <v>1280</v>
      </c>
      <c r="BF7" s="950" t="s">
        <v>1280</v>
      </c>
      <c r="BG7" s="950"/>
      <c r="BH7" s="950"/>
      <c r="BI7" s="951"/>
      <c r="BJ7" s="943" t="s">
        <v>1280</v>
      </c>
      <c r="BK7" s="943" t="s">
        <v>1280</v>
      </c>
      <c r="BL7" s="951" t="s">
        <v>1280</v>
      </c>
      <c r="BM7" s="969" t="s">
        <v>1279</v>
      </c>
      <c r="BN7" s="969" t="s">
        <v>1279</v>
      </c>
      <c r="BO7" s="977" t="s">
        <v>1279</v>
      </c>
      <c r="BP7" s="943" t="s">
        <v>1281</v>
      </c>
      <c r="BQ7" s="943" t="s">
        <v>1281</v>
      </c>
      <c r="BR7" s="950" t="s">
        <v>1281</v>
      </c>
      <c r="BS7" s="943" t="s">
        <v>1281</v>
      </c>
      <c r="BT7" s="943" t="s">
        <v>1281</v>
      </c>
      <c r="BU7" s="950" t="s">
        <v>1281</v>
      </c>
      <c r="BV7" s="943" t="s">
        <v>1281</v>
      </c>
      <c r="BW7" s="943" t="s">
        <v>1281</v>
      </c>
      <c r="BX7" s="950" t="s">
        <v>1281</v>
      </c>
      <c r="BY7" s="969" t="s">
        <v>1282</v>
      </c>
      <c r="BZ7" s="969" t="s">
        <v>1282</v>
      </c>
      <c r="CA7" s="977" t="s">
        <v>1282</v>
      </c>
      <c r="CB7" s="978" t="s">
        <v>1283</v>
      </c>
      <c r="CC7" s="954" t="s">
        <v>1283</v>
      </c>
      <c r="CD7" s="954" t="s">
        <v>1283</v>
      </c>
      <c r="CE7" s="954" t="s">
        <v>1283</v>
      </c>
      <c r="CF7" s="954" t="s">
        <v>1283</v>
      </c>
      <c r="CG7" s="954"/>
      <c r="CH7" s="954"/>
      <c r="CI7" s="954"/>
      <c r="CJ7" s="954"/>
      <c r="CK7" s="954"/>
      <c r="CL7" s="954"/>
      <c r="CM7" s="954" t="s">
        <v>1283</v>
      </c>
      <c r="CN7" s="954" t="s">
        <v>1283</v>
      </c>
      <c r="CO7" s="954" t="s">
        <v>1283</v>
      </c>
      <c r="CP7" s="954" t="s">
        <v>1283</v>
      </c>
      <c r="CQ7" s="955" t="s">
        <v>1283</v>
      </c>
      <c r="CR7" s="954" t="s">
        <v>1283</v>
      </c>
      <c r="CS7" s="977" t="s">
        <v>1284</v>
      </c>
      <c r="CT7" s="978" t="s">
        <v>1283</v>
      </c>
      <c r="CU7" s="943" t="s">
        <v>1285</v>
      </c>
      <c r="CV7" s="979" t="s">
        <v>1286</v>
      </c>
      <c r="CW7" s="979" t="s">
        <v>1286</v>
      </c>
      <c r="CX7" s="977" t="s">
        <v>1286</v>
      </c>
      <c r="CY7" s="980" t="s">
        <v>1287</v>
      </c>
      <c r="CZ7" s="973"/>
      <c r="DA7" s="973"/>
      <c r="DB7" s="973"/>
      <c r="DC7" s="973"/>
      <c r="DD7" s="973"/>
      <c r="DE7" s="973"/>
      <c r="DF7" s="973"/>
      <c r="DG7" s="973"/>
      <c r="DH7" s="973"/>
      <c r="DI7" s="973"/>
      <c r="DJ7" s="973"/>
      <c r="DK7" s="979"/>
      <c r="DL7" s="979"/>
      <c r="DM7" s="976"/>
      <c r="DN7" s="976"/>
      <c r="DO7" s="973"/>
      <c r="DP7" s="977" t="s">
        <v>1287</v>
      </c>
      <c r="DQ7" s="976"/>
      <c r="DR7" s="976"/>
      <c r="DS7" s="981"/>
      <c r="DT7" s="981"/>
      <c r="DU7" s="981"/>
      <c r="DV7" s="981"/>
      <c r="DW7" s="981"/>
      <c r="DX7" s="981"/>
      <c r="DY7" s="981"/>
      <c r="DZ7" s="982"/>
      <c r="EA7" s="982"/>
      <c r="EB7" s="982"/>
      <c r="EC7" s="961"/>
      <c r="ED7" s="962"/>
      <c r="EE7" s="871"/>
      <c r="EF7" s="871"/>
      <c r="EG7" s="794"/>
      <c r="EH7" s="787"/>
      <c r="EI7" s="963"/>
      <c r="EJ7" s="964"/>
      <c r="EK7" s="787"/>
      <c r="EL7" s="787"/>
      <c r="EM7" s="787"/>
      <c r="EN7" s="963"/>
      <c r="EO7" s="963"/>
      <c r="EP7" s="787"/>
      <c r="EQ7" s="787"/>
      <c r="ER7" s="787"/>
      <c r="ES7" s="963"/>
      <c r="ET7" s="964"/>
      <c r="EU7" s="787"/>
      <c r="EV7" s="787"/>
      <c r="EW7" s="787"/>
      <c r="EX7" s="965"/>
      <c r="EY7" s="965"/>
      <c r="EZ7" s="965"/>
      <c r="FA7" s="965"/>
      <c r="FB7" s="965"/>
      <c r="FC7" s="965"/>
      <c r="FD7" s="965"/>
      <c r="FE7" s="965"/>
      <c r="FF7" s="965"/>
      <c r="FG7" s="965"/>
      <c r="FH7" s="965"/>
      <c r="FI7" s="965"/>
      <c r="FJ7" s="965"/>
      <c r="FK7" s="965"/>
      <c r="FL7" s="965"/>
      <c r="FM7" s="965"/>
      <c r="FN7" s="965"/>
      <c r="FO7" s="965"/>
      <c r="FP7" s="965"/>
      <c r="FQ7" s="965"/>
      <c r="FR7" s="965"/>
      <c r="FS7" s="965"/>
      <c r="FT7" s="965"/>
      <c r="FU7" s="965"/>
      <c r="FV7" s="965"/>
      <c r="FW7" s="965"/>
      <c r="FX7" s="965"/>
      <c r="GC7" s="983"/>
      <c r="GI7" s="886"/>
      <c r="GJ7" s="886"/>
      <c r="GK7" s="886"/>
      <c r="GL7" s="886"/>
      <c r="GM7" s="886"/>
      <c r="GN7" s="886"/>
      <c r="GO7" s="886"/>
      <c r="GP7" s="886"/>
      <c r="GQ7" s="886"/>
      <c r="GR7" s="886"/>
      <c r="GS7" s="886"/>
      <c r="GT7" s="886"/>
      <c r="GU7" s="886"/>
      <c r="GV7" s="886"/>
      <c r="GW7" s="886"/>
      <c r="GX7" s="886"/>
      <c r="GY7" s="886"/>
      <c r="GZ7" s="886"/>
      <c r="HA7" s="886"/>
      <c r="HB7" s="886"/>
      <c r="HC7" s="886"/>
      <c r="HD7" s="886"/>
      <c r="HE7" s="886"/>
      <c r="HF7" s="886"/>
      <c r="HG7" s="886"/>
      <c r="HH7" s="886"/>
      <c r="HI7" s="886"/>
      <c r="HJ7" s="886"/>
      <c r="HK7" s="886"/>
      <c r="HL7" s="886"/>
      <c r="HM7" s="886"/>
      <c r="HN7" s="886"/>
      <c r="HO7" s="886"/>
      <c r="HP7" s="886"/>
      <c r="HQ7" s="886"/>
      <c r="HR7" s="886"/>
      <c r="HS7" s="886"/>
      <c r="HT7" s="886"/>
      <c r="HU7" s="886"/>
      <c r="HV7" s="886"/>
      <c r="HW7" s="886"/>
      <c r="HX7" s="886"/>
      <c r="HY7" s="886"/>
      <c r="HZ7" s="886"/>
      <c r="IA7" s="886"/>
      <c r="IB7" s="886"/>
      <c r="IC7" s="886"/>
      <c r="ID7" s="886"/>
      <c r="IE7" s="886"/>
      <c r="IF7" s="886"/>
      <c r="IG7" s="886"/>
      <c r="IH7" s="886"/>
    </row>
    <row r="8" spans="1:242" s="1010" customFormat="1" ht="12.75">
      <c r="A8" s="984" t="s">
        <v>1288</v>
      </c>
      <c r="B8" s="985" t="s">
        <v>1270</v>
      </c>
      <c r="C8" s="984" t="s">
        <v>1289</v>
      </c>
      <c r="D8" s="986" t="s">
        <v>1290</v>
      </c>
      <c r="E8" s="987" t="s">
        <v>134</v>
      </c>
      <c r="F8" s="987" t="s">
        <v>135</v>
      </c>
      <c r="G8" s="988" t="s">
        <v>106</v>
      </c>
      <c r="H8" s="989" t="s">
        <v>1291</v>
      </c>
      <c r="I8" s="990" t="s">
        <v>1292</v>
      </c>
      <c r="J8" s="989" t="s">
        <v>1291</v>
      </c>
      <c r="K8" s="990" t="s">
        <v>1292</v>
      </c>
      <c r="L8" s="989" t="s">
        <v>1291</v>
      </c>
      <c r="M8" s="990" t="s">
        <v>1292</v>
      </c>
      <c r="N8" s="989" t="s">
        <v>1291</v>
      </c>
      <c r="O8" s="990" t="s">
        <v>1292</v>
      </c>
      <c r="P8" s="989" t="s">
        <v>1291</v>
      </c>
      <c r="Q8" s="990" t="s">
        <v>1292</v>
      </c>
      <c r="R8" s="989" t="s">
        <v>1291</v>
      </c>
      <c r="S8" s="990" t="s">
        <v>1292</v>
      </c>
      <c r="T8" s="991" t="s">
        <v>134</v>
      </c>
      <c r="U8" s="991" t="s">
        <v>135</v>
      </c>
      <c r="V8" s="992" t="s">
        <v>106</v>
      </c>
      <c r="W8" s="991" t="s">
        <v>134</v>
      </c>
      <c r="X8" s="991" t="s">
        <v>135</v>
      </c>
      <c r="Y8" s="992" t="s">
        <v>106</v>
      </c>
      <c r="Z8" s="991" t="s">
        <v>134</v>
      </c>
      <c r="AA8" s="991" t="s">
        <v>135</v>
      </c>
      <c r="AB8" s="992" t="s">
        <v>106</v>
      </c>
      <c r="AC8" s="991" t="s">
        <v>134</v>
      </c>
      <c r="AD8" s="991" t="s">
        <v>135</v>
      </c>
      <c r="AE8" s="993" t="s">
        <v>106</v>
      </c>
      <c r="AF8" s="991" t="s">
        <v>134</v>
      </c>
      <c r="AG8" s="991" t="s">
        <v>135</v>
      </c>
      <c r="AH8" s="993" t="s">
        <v>106</v>
      </c>
      <c r="AI8" s="987" t="s">
        <v>134</v>
      </c>
      <c r="AJ8" s="987" t="s">
        <v>135</v>
      </c>
      <c r="AK8" s="987" t="s">
        <v>106</v>
      </c>
      <c r="AL8" s="994" t="s">
        <v>134</v>
      </c>
      <c r="AM8" s="991" t="s">
        <v>135</v>
      </c>
      <c r="AN8" s="992" t="s">
        <v>106</v>
      </c>
      <c r="AO8" s="991" t="s">
        <v>134</v>
      </c>
      <c r="AP8" s="991" t="s">
        <v>135</v>
      </c>
      <c r="AQ8" s="993" t="s">
        <v>106</v>
      </c>
      <c r="AR8" s="991" t="s">
        <v>134</v>
      </c>
      <c r="AS8" s="991" t="s">
        <v>135</v>
      </c>
      <c r="AT8" s="992" t="s">
        <v>106</v>
      </c>
      <c r="AU8" s="991" t="s">
        <v>134</v>
      </c>
      <c r="AV8" s="991" t="s">
        <v>135</v>
      </c>
      <c r="AW8" s="992" t="s">
        <v>106</v>
      </c>
      <c r="AX8" s="991" t="s">
        <v>134</v>
      </c>
      <c r="AY8" s="991" t="s">
        <v>135</v>
      </c>
      <c r="AZ8" s="992" t="s">
        <v>106</v>
      </c>
      <c r="BA8" s="991" t="s">
        <v>134</v>
      </c>
      <c r="BB8" s="991" t="s">
        <v>135</v>
      </c>
      <c r="BC8" s="995" t="s">
        <v>106</v>
      </c>
      <c r="BD8" s="991" t="s">
        <v>134</v>
      </c>
      <c r="BE8" s="991" t="s">
        <v>135</v>
      </c>
      <c r="BF8" s="995" t="s">
        <v>106</v>
      </c>
      <c r="BG8" s="991" t="s">
        <v>134</v>
      </c>
      <c r="BH8" s="991" t="s">
        <v>135</v>
      </c>
      <c r="BI8" s="992" t="s">
        <v>106</v>
      </c>
      <c r="BJ8" s="991" t="s">
        <v>134</v>
      </c>
      <c r="BK8" s="991" t="s">
        <v>135</v>
      </c>
      <c r="BL8" s="992" t="s">
        <v>106</v>
      </c>
      <c r="BM8" s="987" t="s">
        <v>134</v>
      </c>
      <c r="BN8" s="987" t="s">
        <v>135</v>
      </c>
      <c r="BO8" s="996" t="s">
        <v>106</v>
      </c>
      <c r="BP8" s="991" t="s">
        <v>134</v>
      </c>
      <c r="BQ8" s="991" t="s">
        <v>135</v>
      </c>
      <c r="BR8" s="995" t="s">
        <v>106</v>
      </c>
      <c r="BS8" s="991" t="s">
        <v>134</v>
      </c>
      <c r="BT8" s="991" t="s">
        <v>135</v>
      </c>
      <c r="BU8" s="995" t="s">
        <v>106</v>
      </c>
      <c r="BV8" s="991" t="s">
        <v>134</v>
      </c>
      <c r="BW8" s="991" t="s">
        <v>135</v>
      </c>
      <c r="BX8" s="995" t="s">
        <v>106</v>
      </c>
      <c r="BY8" s="987" t="s">
        <v>134</v>
      </c>
      <c r="BZ8" s="987" t="s">
        <v>135</v>
      </c>
      <c r="CA8" s="996" t="s">
        <v>106</v>
      </c>
      <c r="CB8" s="997" t="s">
        <v>1293</v>
      </c>
      <c r="CC8" s="991" t="s">
        <v>1294</v>
      </c>
      <c r="CD8" s="991" t="s">
        <v>1294</v>
      </c>
      <c r="CE8" s="991" t="s">
        <v>1294</v>
      </c>
      <c r="CF8" s="991" t="s">
        <v>1294</v>
      </c>
      <c r="CG8" s="991" t="s">
        <v>1294</v>
      </c>
      <c r="CH8" s="991" t="s">
        <v>1294</v>
      </c>
      <c r="CI8" s="991" t="s">
        <v>1294</v>
      </c>
      <c r="CJ8" s="991" t="s">
        <v>1294</v>
      </c>
      <c r="CK8" s="991" t="s">
        <v>1294</v>
      </c>
      <c r="CL8" s="991" t="s">
        <v>1294</v>
      </c>
      <c r="CM8" s="991" t="s">
        <v>1294</v>
      </c>
      <c r="CN8" s="991" t="s">
        <v>1294</v>
      </c>
      <c r="CO8" s="991" t="s">
        <v>1294</v>
      </c>
      <c r="CP8" s="991" t="s">
        <v>1294</v>
      </c>
      <c r="CQ8" s="991" t="s">
        <v>1294</v>
      </c>
      <c r="CR8" s="991" t="s">
        <v>1294</v>
      </c>
      <c r="CS8" s="991" t="s">
        <v>1295</v>
      </c>
      <c r="CT8" s="998" t="s">
        <v>1296</v>
      </c>
      <c r="CU8" s="991" t="s">
        <v>1295</v>
      </c>
      <c r="CV8" s="991" t="s">
        <v>1295</v>
      </c>
      <c r="CW8" s="991" t="s">
        <v>1295</v>
      </c>
      <c r="CX8" s="999" t="s">
        <v>135</v>
      </c>
      <c r="CY8" s="998" t="s">
        <v>1296</v>
      </c>
      <c r="CZ8" s="1000" t="s">
        <v>1297</v>
      </c>
      <c r="DA8" s="1000" t="s">
        <v>1297</v>
      </c>
      <c r="DB8" s="1000" t="s">
        <v>1297</v>
      </c>
      <c r="DC8" s="1000" t="s">
        <v>1297</v>
      </c>
      <c r="DD8" s="1000" t="s">
        <v>1297</v>
      </c>
      <c r="DE8" s="1000" t="s">
        <v>1297</v>
      </c>
      <c r="DF8" s="1000" t="s">
        <v>1297</v>
      </c>
      <c r="DG8" s="1000" t="s">
        <v>1297</v>
      </c>
      <c r="DH8" s="1000" t="s">
        <v>1297</v>
      </c>
      <c r="DI8" s="1000" t="s">
        <v>1297</v>
      </c>
      <c r="DJ8" s="1000" t="s">
        <v>1297</v>
      </c>
      <c r="DK8" s="1000" t="s">
        <v>1297</v>
      </c>
      <c r="DL8" s="1000" t="s">
        <v>1297</v>
      </c>
      <c r="DM8" s="1000" t="s">
        <v>1297</v>
      </c>
      <c r="DN8" s="1000" t="s">
        <v>1297</v>
      </c>
      <c r="DO8" s="1000" t="s">
        <v>1297</v>
      </c>
      <c r="DP8" s="1001" t="s">
        <v>1298</v>
      </c>
      <c r="DQ8" s="1001"/>
      <c r="DR8" s="1001"/>
      <c r="DS8" s="1001"/>
      <c r="DT8" s="1001"/>
      <c r="DU8" s="1001"/>
      <c r="DV8" s="1001"/>
      <c r="DW8" s="1001"/>
      <c r="DX8" s="1001"/>
      <c r="DY8" s="1001"/>
      <c r="DZ8" s="1002"/>
      <c r="EA8" s="1002"/>
      <c r="EB8" s="1002"/>
      <c r="EC8" s="1003"/>
      <c r="ED8" s="1004"/>
      <c r="EE8" s="1005"/>
      <c r="EF8" s="1005"/>
      <c r="EG8" s="1006"/>
      <c r="EH8" s="1007"/>
      <c r="EI8" s="1008"/>
      <c r="EJ8" s="1009"/>
      <c r="EK8" s="1007"/>
      <c r="EL8" s="1007"/>
      <c r="EM8" s="1007"/>
      <c r="EN8" s="1008"/>
      <c r="EO8" s="1008"/>
      <c r="EP8" s="1007"/>
      <c r="EQ8" s="1007"/>
      <c r="ER8" s="1007"/>
      <c r="ES8" s="1008"/>
      <c r="ET8" s="1009"/>
      <c r="EU8" s="1007"/>
      <c r="EV8" s="1007"/>
      <c r="EW8" s="1007"/>
      <c r="EX8" s="965"/>
      <c r="EY8" s="965"/>
      <c r="EZ8" s="965"/>
      <c r="FA8" s="965"/>
      <c r="FB8" s="965"/>
      <c r="FC8" s="965"/>
      <c r="FD8" s="965"/>
      <c r="FE8" s="965"/>
      <c r="FF8" s="965"/>
      <c r="FG8" s="965"/>
      <c r="FH8" s="965"/>
      <c r="FI8" s="965"/>
      <c r="FJ8" s="965"/>
      <c r="FK8" s="965"/>
      <c r="FL8" s="965"/>
      <c r="FM8" s="965"/>
      <c r="FN8" s="965"/>
      <c r="FO8" s="965"/>
      <c r="FP8" s="965"/>
      <c r="FQ8" s="965"/>
      <c r="FR8" s="965"/>
      <c r="FS8" s="965"/>
      <c r="FT8" s="965"/>
      <c r="FU8" s="965"/>
      <c r="FV8" s="965"/>
      <c r="FW8" s="965"/>
      <c r="FX8" s="965"/>
      <c r="GC8" s="1011"/>
      <c r="GI8" s="886"/>
      <c r="GJ8" s="886"/>
      <c r="GK8" s="886"/>
      <c r="GL8" s="886"/>
      <c r="GM8" s="886"/>
      <c r="GN8" s="886"/>
      <c r="GO8" s="886"/>
      <c r="GP8" s="886"/>
      <c r="GQ8" s="886"/>
      <c r="GR8" s="886"/>
      <c r="GS8" s="886"/>
      <c r="GT8" s="886"/>
      <c r="GU8" s="886"/>
      <c r="GV8" s="886"/>
      <c r="GW8" s="886"/>
      <c r="GX8" s="886"/>
      <c r="GY8" s="886"/>
      <c r="GZ8" s="886"/>
      <c r="HA8" s="886"/>
      <c r="HB8" s="886"/>
      <c r="HC8" s="886"/>
      <c r="HD8" s="886"/>
      <c r="HE8" s="886"/>
      <c r="HF8" s="886"/>
      <c r="HG8" s="886"/>
      <c r="HH8" s="886"/>
      <c r="HI8" s="886"/>
      <c r="HJ8" s="886"/>
      <c r="HK8" s="886"/>
      <c r="HL8" s="886"/>
      <c r="HM8" s="886"/>
      <c r="HN8" s="886"/>
      <c r="HO8" s="886"/>
      <c r="HP8" s="886"/>
      <c r="HQ8" s="886"/>
      <c r="HR8" s="886"/>
      <c r="HS8" s="886"/>
      <c r="HT8" s="886"/>
      <c r="HU8" s="886"/>
      <c r="HV8" s="886"/>
      <c r="HW8" s="886"/>
      <c r="HX8" s="886"/>
      <c r="HY8" s="886"/>
      <c r="HZ8" s="886"/>
      <c r="IA8" s="886"/>
      <c r="IB8" s="886"/>
      <c r="IC8" s="886"/>
      <c r="ID8" s="886"/>
      <c r="IE8" s="886"/>
      <c r="IF8" s="886"/>
      <c r="IG8" s="886"/>
      <c r="IH8" s="886"/>
    </row>
    <row r="9" spans="1:256" s="1014" customFormat="1" ht="19.5" customHeight="1">
      <c r="A9" s="1012" t="s">
        <v>1299</v>
      </c>
      <c r="B9" s="1012">
        <v>1804695</v>
      </c>
      <c r="C9" s="1012">
        <v>13</v>
      </c>
      <c r="D9" s="1012" t="s">
        <v>1300</v>
      </c>
      <c r="E9" s="1012">
        <v>61168825</v>
      </c>
      <c r="F9" s="1012">
        <v>61307661</v>
      </c>
      <c r="G9" s="1012">
        <v>61307661</v>
      </c>
      <c r="H9" s="1012">
        <v>61153825</v>
      </c>
      <c r="I9" s="1012">
        <v>61153825</v>
      </c>
      <c r="J9" s="1012">
        <v>15000</v>
      </c>
      <c r="K9" s="1012">
        <v>15000</v>
      </c>
      <c r="L9" s="1012">
        <v>0</v>
      </c>
      <c r="M9" s="1012">
        <v>0</v>
      </c>
      <c r="N9" s="1012">
        <v>0</v>
      </c>
      <c r="O9" s="1012">
        <v>0</v>
      </c>
      <c r="P9" s="1012">
        <v>0</v>
      </c>
      <c r="Q9" s="1012">
        <v>138836</v>
      </c>
      <c r="R9" s="1012">
        <v>0</v>
      </c>
      <c r="S9" s="1012">
        <v>0</v>
      </c>
      <c r="T9" s="1012">
        <v>61392600</v>
      </c>
      <c r="U9" s="1012">
        <v>61981800</v>
      </c>
      <c r="V9" s="1012">
        <v>61981800</v>
      </c>
      <c r="W9" s="1012">
        <v>9259334</v>
      </c>
      <c r="X9" s="1012">
        <v>9341033</v>
      </c>
      <c r="Y9" s="1012">
        <v>9341033</v>
      </c>
      <c r="Z9" s="1012">
        <v>0</v>
      </c>
      <c r="AA9" s="1012">
        <v>0</v>
      </c>
      <c r="AB9" s="1012">
        <v>0</v>
      </c>
      <c r="AC9" s="1012">
        <v>802000</v>
      </c>
      <c r="AD9" s="1012">
        <v>601500</v>
      </c>
      <c r="AE9" s="1012">
        <v>601500</v>
      </c>
      <c r="AF9" s="1012">
        <v>0</v>
      </c>
      <c r="AG9" s="1012">
        <v>0</v>
      </c>
      <c r="AH9" s="1012">
        <v>0</v>
      </c>
      <c r="AI9" s="1012">
        <v>71453934</v>
      </c>
      <c r="AJ9" s="1012">
        <v>71924333</v>
      </c>
      <c r="AK9" s="1012">
        <v>71924333</v>
      </c>
      <c r="AL9" s="1012">
        <v>0</v>
      </c>
      <c r="AM9" s="1012">
        <v>10743113</v>
      </c>
      <c r="AN9" s="1012">
        <v>10743113</v>
      </c>
      <c r="AO9" s="1012">
        <v>0</v>
      </c>
      <c r="AP9" s="1012">
        <v>0</v>
      </c>
      <c r="AQ9" s="1012">
        <v>0</v>
      </c>
      <c r="AR9" s="1012">
        <v>91631640</v>
      </c>
      <c r="AS9" s="1012">
        <v>88751289</v>
      </c>
      <c r="AT9" s="1012">
        <v>88751289</v>
      </c>
      <c r="AU9" s="1012">
        <v>0</v>
      </c>
      <c r="AV9" s="1012">
        <v>0</v>
      </c>
      <c r="AW9" s="1012">
        <v>0</v>
      </c>
      <c r="AX9" s="1012">
        <v>23754247</v>
      </c>
      <c r="AY9" s="1012">
        <v>24120666</v>
      </c>
      <c r="AZ9" s="1012">
        <v>24120666</v>
      </c>
      <c r="BA9" s="1012">
        <v>404700</v>
      </c>
      <c r="BB9" s="1012">
        <v>406695</v>
      </c>
      <c r="BC9" s="1012">
        <v>406695</v>
      </c>
      <c r="BD9" s="1012">
        <v>0</v>
      </c>
      <c r="BE9" s="1012">
        <v>8979000</v>
      </c>
      <c r="BF9" s="1012">
        <v>8979000</v>
      </c>
      <c r="BG9" s="1012">
        <v>0</v>
      </c>
      <c r="BH9" s="1012">
        <v>0</v>
      </c>
      <c r="BI9" s="1012">
        <v>0</v>
      </c>
      <c r="BJ9" s="1012">
        <v>0</v>
      </c>
      <c r="BK9" s="1012">
        <v>0</v>
      </c>
      <c r="BL9" s="1012">
        <v>0</v>
      </c>
      <c r="BM9" s="1012">
        <v>115790587</v>
      </c>
      <c r="BN9" s="1012">
        <v>133000763</v>
      </c>
      <c r="BO9" s="1012">
        <v>133000763</v>
      </c>
      <c r="BP9" s="1012">
        <v>14976760</v>
      </c>
      <c r="BQ9" s="1012">
        <v>15556457</v>
      </c>
      <c r="BR9" s="1012">
        <v>15556457</v>
      </c>
      <c r="BS9" s="1012">
        <v>0</v>
      </c>
      <c r="BT9" s="1012">
        <v>0</v>
      </c>
      <c r="BU9" s="1012">
        <v>0</v>
      </c>
      <c r="BV9" s="1012">
        <v>0</v>
      </c>
      <c r="BW9" s="1012">
        <v>2447743</v>
      </c>
      <c r="BX9" s="1012">
        <v>2447743</v>
      </c>
      <c r="BY9" s="1012">
        <v>14976760</v>
      </c>
      <c r="BZ9" s="1012">
        <v>18004200</v>
      </c>
      <c r="CA9" s="1012">
        <v>18004200</v>
      </c>
      <c r="CB9" s="1012"/>
      <c r="CC9" s="1012">
        <v>0</v>
      </c>
      <c r="CD9" s="1012">
        <v>0</v>
      </c>
      <c r="CE9" s="1012">
        <v>0</v>
      </c>
      <c r="CF9" s="1012">
        <v>0</v>
      </c>
      <c r="CG9" s="1012">
        <v>0</v>
      </c>
      <c r="CH9" s="1012">
        <v>0</v>
      </c>
      <c r="CI9" s="1012">
        <v>3289300</v>
      </c>
      <c r="CJ9" s="1012">
        <v>0</v>
      </c>
      <c r="CK9" s="1012">
        <v>0</v>
      </c>
      <c r="CL9" s="1012">
        <v>5412000</v>
      </c>
      <c r="CM9" s="1012">
        <v>0</v>
      </c>
      <c r="CN9" s="1012">
        <v>657860</v>
      </c>
      <c r="CO9" s="1012">
        <v>775200</v>
      </c>
      <c r="CP9" s="1012">
        <v>1278893</v>
      </c>
      <c r="CQ9" s="1012">
        <v>0</v>
      </c>
      <c r="CR9" s="1012"/>
      <c r="CS9" s="1012">
        <v>11413253</v>
      </c>
      <c r="CT9" s="1012">
        <v>0</v>
      </c>
      <c r="CU9" s="1012">
        <v>0</v>
      </c>
      <c r="CV9" s="1012">
        <v>0</v>
      </c>
      <c r="CW9" s="1012">
        <v>0</v>
      </c>
      <c r="CX9" s="1012">
        <v>0</v>
      </c>
      <c r="CY9" s="1012">
        <v>0</v>
      </c>
      <c r="CZ9" s="1012">
        <v>0</v>
      </c>
      <c r="DA9" s="1012">
        <v>0</v>
      </c>
      <c r="DB9" s="1012">
        <v>0</v>
      </c>
      <c r="DC9" s="1012">
        <v>0</v>
      </c>
      <c r="DD9" s="1012">
        <v>0</v>
      </c>
      <c r="DE9" s="1012">
        <v>0</v>
      </c>
      <c r="DF9" s="1012">
        <v>0</v>
      </c>
      <c r="DG9" s="1012">
        <v>0</v>
      </c>
      <c r="DH9" s="1012">
        <v>0</v>
      </c>
      <c r="DI9" s="1012">
        <v>0</v>
      </c>
      <c r="DJ9" s="1012">
        <v>0</v>
      </c>
      <c r="DK9" s="1012">
        <v>0</v>
      </c>
      <c r="DL9" s="1012">
        <v>0</v>
      </c>
      <c r="DM9" s="1012"/>
      <c r="DN9" s="1012"/>
      <c r="DO9" s="1012">
        <v>3225958</v>
      </c>
      <c r="DP9" s="1012">
        <v>3225958</v>
      </c>
      <c r="DQ9" s="1012"/>
      <c r="DR9" s="1012"/>
      <c r="DS9" s="1012">
        <v>7000000</v>
      </c>
      <c r="DT9" s="1012">
        <v>1181936</v>
      </c>
      <c r="DU9" s="1012">
        <v>5207937</v>
      </c>
      <c r="DV9" s="1012">
        <v>5463334</v>
      </c>
      <c r="DW9" s="1012">
        <v>23186968</v>
      </c>
      <c r="DX9" s="1012">
        <v>0</v>
      </c>
      <c r="DY9" s="1012">
        <v>0</v>
      </c>
      <c r="DZ9" s="1012"/>
      <c r="EA9" s="1012"/>
      <c r="EB9" s="1012"/>
      <c r="EC9" s="1012" t="s">
        <v>1301</v>
      </c>
      <c r="ED9" s="1012" t="s">
        <v>1302</v>
      </c>
      <c r="EE9" s="1012"/>
      <c r="EF9" s="1012">
        <v>206936</v>
      </c>
      <c r="EG9" s="1012">
        <v>964600</v>
      </c>
      <c r="EH9" s="1012"/>
      <c r="EI9" s="1012">
        <v>0</v>
      </c>
      <c r="EJ9" s="1012">
        <v>0</v>
      </c>
      <c r="EK9" s="1012"/>
      <c r="EL9" s="1012"/>
      <c r="EM9" s="1012"/>
      <c r="EN9" s="1012">
        <v>0</v>
      </c>
      <c r="EO9" s="1012">
        <v>0</v>
      </c>
      <c r="EP9" s="1012"/>
      <c r="EQ9" s="1012"/>
      <c r="ER9" s="1012"/>
      <c r="ES9" s="1012">
        <v>0</v>
      </c>
      <c r="ET9" s="1012">
        <v>0</v>
      </c>
      <c r="EU9" s="1012"/>
      <c r="EV9" s="1012"/>
      <c r="EW9" s="1012"/>
      <c r="EX9" s="1012"/>
      <c r="EY9" s="1012"/>
      <c r="EZ9" s="1012"/>
      <c r="FA9" s="1012"/>
      <c r="FB9" s="1012"/>
      <c r="FC9" s="1012"/>
      <c r="FD9" s="1012"/>
      <c r="FE9" s="1012"/>
      <c r="FF9" s="1012"/>
      <c r="FG9" s="1012"/>
      <c r="FH9" s="1012"/>
      <c r="FI9" s="1012"/>
      <c r="FJ9" s="1012"/>
      <c r="FK9" s="1012"/>
      <c r="FL9" s="1012"/>
      <c r="FM9" s="1012"/>
      <c r="FN9" s="1012"/>
      <c r="FO9" s="1012"/>
      <c r="FP9" s="1012"/>
      <c r="FQ9" s="1012"/>
      <c r="FR9" s="1012"/>
      <c r="FS9" s="1012"/>
      <c r="FT9" s="1012"/>
      <c r="FU9" s="1012"/>
      <c r="FV9" s="1012"/>
      <c r="FW9" s="1012"/>
      <c r="FX9" s="1012"/>
      <c r="FY9" s="1012"/>
      <c r="FZ9" s="1012"/>
      <c r="GA9" s="1012"/>
      <c r="GB9" s="1012"/>
      <c r="GC9" s="1012"/>
      <c r="GD9" s="1012"/>
      <c r="GE9" s="1012"/>
      <c r="GF9" s="1012"/>
      <c r="GG9" s="1012"/>
      <c r="GH9" s="1012"/>
      <c r="GI9" s="1012"/>
      <c r="GJ9" s="1012"/>
      <c r="GK9" s="1012"/>
      <c r="GL9" s="1012"/>
      <c r="GM9" s="1012"/>
      <c r="GN9" s="1012"/>
      <c r="GO9" s="1013"/>
      <c r="GP9" s="1013"/>
      <c r="GQ9" s="1013"/>
      <c r="GR9" s="1013"/>
      <c r="GS9" s="1013"/>
      <c r="GT9" s="1013"/>
      <c r="GU9" s="1013"/>
      <c r="GV9" s="1013"/>
      <c r="GW9" s="1013"/>
      <c r="GX9" s="1013"/>
      <c r="GY9" s="1013"/>
      <c r="GZ9" s="1013"/>
      <c r="HA9" s="1013"/>
      <c r="HB9" s="1013"/>
      <c r="HC9" s="1013"/>
      <c r="HD9" s="1013"/>
      <c r="HE9" s="1013"/>
      <c r="HF9" s="1013"/>
      <c r="HG9" s="1013"/>
      <c r="HH9" s="1013"/>
      <c r="HI9" s="1013"/>
      <c r="HJ9" s="1013"/>
      <c r="HK9" s="1013"/>
      <c r="HL9" s="1013"/>
      <c r="HM9" s="1013"/>
      <c r="HN9" s="1013"/>
      <c r="HO9" s="1013"/>
      <c r="HP9" s="1013"/>
      <c r="HQ9" s="1013"/>
      <c r="HR9" s="1013"/>
      <c r="HS9" s="1013"/>
      <c r="HT9" s="1013"/>
      <c r="HU9" s="1013"/>
      <c r="HV9" s="1013"/>
      <c r="HW9" s="1013"/>
      <c r="HX9" s="1013"/>
      <c r="HY9" s="1013"/>
      <c r="HZ9" s="1013"/>
      <c r="IA9" s="1013"/>
      <c r="IB9" s="1013"/>
      <c r="IC9" s="1013"/>
      <c r="ID9" s="1013"/>
      <c r="IE9" s="1013"/>
      <c r="IF9" s="1013"/>
      <c r="IG9" s="1013"/>
      <c r="IH9" s="1013"/>
      <c r="II9" s="1013"/>
      <c r="IJ9" s="1013"/>
      <c r="IK9" s="1013"/>
      <c r="IL9" s="1013"/>
      <c r="IM9" s="1013"/>
      <c r="IN9" s="1013"/>
      <c r="IO9" s="1013"/>
      <c r="IP9" s="1013"/>
      <c r="IQ9" s="1013"/>
      <c r="IR9" s="1013"/>
      <c r="IS9" s="1013"/>
      <c r="IT9" s="1013"/>
      <c r="IU9" s="1013"/>
      <c r="IV9" s="1013"/>
    </row>
    <row r="10" spans="1:256" s="1017" customFormat="1" ht="12.75">
      <c r="A10" s="1015">
        <v>16</v>
      </c>
      <c r="B10" s="1015" t="s">
        <v>1303</v>
      </c>
      <c r="C10" s="1015">
        <v>16</v>
      </c>
      <c r="D10" s="1015" t="s">
        <v>1304</v>
      </c>
      <c r="E10" s="1015">
        <v>42864</v>
      </c>
      <c r="F10" s="1015">
        <v>42893</v>
      </c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5"/>
      <c r="U10" s="1015"/>
      <c r="V10" s="1015"/>
      <c r="W10" s="1015"/>
      <c r="X10" s="1015"/>
      <c r="Y10" s="1015"/>
      <c r="Z10" s="1015"/>
      <c r="AA10" s="1015"/>
      <c r="AB10" s="1015"/>
      <c r="AC10" s="1015"/>
      <c r="AD10" s="1015"/>
      <c r="AE10" s="1015"/>
      <c r="AF10" s="1015"/>
      <c r="AG10" s="1015"/>
      <c r="AH10" s="1015"/>
      <c r="AI10" s="1015"/>
      <c r="AJ10" s="1015"/>
      <c r="AK10" s="1015"/>
      <c r="AL10" s="1015"/>
      <c r="AM10" s="1015"/>
      <c r="AN10" s="1015"/>
      <c r="AO10" s="1015"/>
      <c r="AP10" s="1015"/>
      <c r="AQ10" s="1015"/>
      <c r="AR10" s="1015"/>
      <c r="AS10" s="1015"/>
      <c r="AT10" s="1015"/>
      <c r="AU10" s="1015"/>
      <c r="AV10" s="1015"/>
      <c r="AW10" s="1015"/>
      <c r="AX10" s="1015"/>
      <c r="AY10" s="1015"/>
      <c r="AZ10" s="1015"/>
      <c r="BA10" s="1015"/>
      <c r="BB10" s="1015"/>
      <c r="BC10" s="1015"/>
      <c r="BD10" s="1015"/>
      <c r="BE10" s="1015"/>
      <c r="BF10" s="1015"/>
      <c r="BG10" s="1015"/>
      <c r="BH10" s="1015"/>
      <c r="BI10" s="1015"/>
      <c r="BJ10" s="1015"/>
      <c r="BK10" s="1015"/>
      <c r="BL10" s="1015"/>
      <c r="BM10" s="1015"/>
      <c r="BN10" s="1015"/>
      <c r="BO10" s="1015"/>
      <c r="BP10" s="1015"/>
      <c r="BQ10" s="1015"/>
      <c r="BR10" s="1015"/>
      <c r="BS10" s="1015"/>
      <c r="BT10" s="1015"/>
      <c r="BU10" s="1015"/>
      <c r="BV10" s="1015"/>
      <c r="BW10" s="1015"/>
      <c r="BX10" s="1015"/>
      <c r="BY10" s="1015"/>
      <c r="BZ10" s="1015"/>
      <c r="CA10" s="1015"/>
      <c r="CB10" s="1015"/>
      <c r="CC10" s="1015"/>
      <c r="CD10" s="1015"/>
      <c r="CE10" s="1015"/>
      <c r="CF10" s="1015"/>
      <c r="CG10" s="1015"/>
      <c r="CH10" s="1015"/>
      <c r="CI10" s="1015"/>
      <c r="CJ10" s="1015"/>
      <c r="CK10" s="1015"/>
      <c r="CL10" s="1015"/>
      <c r="CM10" s="1015"/>
      <c r="CN10" s="1015"/>
      <c r="CO10" s="1015"/>
      <c r="CP10" s="1015"/>
      <c r="CQ10" s="1015"/>
      <c r="CR10" s="1015"/>
      <c r="CS10" s="1015"/>
      <c r="CT10" s="1015"/>
      <c r="CU10" s="1015"/>
      <c r="CV10" s="1015"/>
      <c r="CW10" s="1015"/>
      <c r="CX10" s="1015"/>
      <c r="CY10" s="1015"/>
      <c r="CZ10" s="1015"/>
      <c r="DA10" s="1015"/>
      <c r="DB10" s="1015"/>
      <c r="DC10" s="1015"/>
      <c r="DD10" s="1015"/>
      <c r="DE10" s="1015"/>
      <c r="DF10" s="1015"/>
      <c r="DG10" s="1015"/>
      <c r="DH10" s="1015"/>
      <c r="DI10" s="1015"/>
      <c r="DJ10" s="1015"/>
      <c r="DK10" s="1015"/>
      <c r="DL10" s="1015"/>
      <c r="DM10" s="1015"/>
      <c r="DN10" s="1015"/>
      <c r="DO10" s="1015"/>
      <c r="DP10" s="1015"/>
      <c r="DQ10" s="1015"/>
      <c r="DR10" s="1015"/>
      <c r="DS10" s="1015"/>
      <c r="DT10" s="1015"/>
      <c r="DU10" s="1015"/>
      <c r="DV10" s="1015"/>
      <c r="DW10" s="1015"/>
      <c r="DX10" s="1015"/>
      <c r="DY10" s="1015"/>
      <c r="DZ10" s="1015"/>
      <c r="EA10" s="1015"/>
      <c r="EB10" s="1015"/>
      <c r="EC10" s="1015"/>
      <c r="ED10" s="1015"/>
      <c r="EE10" s="1015"/>
      <c r="EF10" s="1015"/>
      <c r="EG10" s="1015"/>
      <c r="EH10" s="1015"/>
      <c r="EI10" s="1015"/>
      <c r="EJ10" s="1015"/>
      <c r="EK10" s="1015"/>
      <c r="EL10" s="1015"/>
      <c r="EM10" s="1015"/>
      <c r="EN10" s="1015"/>
      <c r="EO10" s="1015"/>
      <c r="EP10" s="1015"/>
      <c r="EQ10" s="1015"/>
      <c r="ER10" s="1015"/>
      <c r="ES10" s="1015"/>
      <c r="ET10" s="1015"/>
      <c r="EU10" s="1015"/>
      <c r="EV10" s="1015"/>
      <c r="EW10" s="1015"/>
      <c r="EX10" s="1015"/>
      <c r="EY10" s="1015"/>
      <c r="EZ10" s="1015"/>
      <c r="FA10" s="1015"/>
      <c r="FB10" s="1015"/>
      <c r="FC10" s="1015"/>
      <c r="FD10" s="1015"/>
      <c r="FE10" s="1015"/>
      <c r="FF10" s="1015"/>
      <c r="FG10" s="1015"/>
      <c r="FH10" s="1015"/>
      <c r="FI10" s="1015"/>
      <c r="FJ10" s="1015"/>
      <c r="FK10" s="1015"/>
      <c r="FL10" s="1015"/>
      <c r="FM10" s="1015"/>
      <c r="FN10" s="1015"/>
      <c r="FO10" s="1015"/>
      <c r="FP10" s="1015"/>
      <c r="FQ10" s="1015"/>
      <c r="FR10" s="1015"/>
      <c r="FS10" s="1015"/>
      <c r="FT10" s="1015"/>
      <c r="FU10" s="1015"/>
      <c r="FV10" s="1015"/>
      <c r="FW10" s="1015"/>
      <c r="FX10" s="1015"/>
      <c r="FY10" s="1015"/>
      <c r="FZ10" s="1015"/>
      <c r="GA10" s="1015"/>
      <c r="GB10" s="1015"/>
      <c r="GC10" s="1015"/>
      <c r="GD10" s="1015"/>
      <c r="GE10" s="1015"/>
      <c r="GF10" s="1015"/>
      <c r="GG10" s="1015"/>
      <c r="GH10" s="1015"/>
      <c r="GI10" s="1015"/>
      <c r="GJ10" s="1015"/>
      <c r="GK10" s="1015"/>
      <c r="GL10" s="1015"/>
      <c r="GM10" s="1015"/>
      <c r="GN10" s="1015"/>
      <c r="GO10" s="1016"/>
      <c r="GP10" s="1016"/>
      <c r="GQ10" s="1016"/>
      <c r="GR10" s="1016"/>
      <c r="GS10" s="1016"/>
      <c r="GT10" s="1016"/>
      <c r="GU10" s="1016"/>
      <c r="GV10" s="1016"/>
      <c r="GW10" s="1016"/>
      <c r="GX10" s="1016"/>
      <c r="GY10" s="1016"/>
      <c r="GZ10" s="1016"/>
      <c r="HA10" s="1016"/>
      <c r="HB10" s="1016"/>
      <c r="HC10" s="1016"/>
      <c r="HD10" s="1016"/>
      <c r="HE10" s="1016"/>
      <c r="HF10" s="1016"/>
      <c r="HG10" s="1016"/>
      <c r="HH10" s="1016"/>
      <c r="HI10" s="1016"/>
      <c r="HJ10" s="1016"/>
      <c r="HK10" s="1016"/>
      <c r="HL10" s="1016"/>
      <c r="HM10" s="1016"/>
      <c r="HN10" s="1016"/>
      <c r="HO10" s="1016"/>
      <c r="HP10" s="1016"/>
      <c r="HQ10" s="1016"/>
      <c r="HR10" s="1016"/>
      <c r="HS10" s="1016"/>
      <c r="HT10" s="1016"/>
      <c r="HU10" s="1016"/>
      <c r="HV10" s="1016"/>
      <c r="HW10" s="1016"/>
      <c r="HX10" s="1016"/>
      <c r="HY10" s="1016"/>
      <c r="HZ10" s="1016"/>
      <c r="IA10" s="1016"/>
      <c r="IB10" s="1016"/>
      <c r="IC10" s="1016"/>
      <c r="ID10" s="1016"/>
      <c r="IE10" s="1016"/>
      <c r="IF10" s="1016"/>
      <c r="IG10" s="1016"/>
      <c r="IH10" s="1016"/>
      <c r="II10" s="1016"/>
      <c r="IJ10" s="1016"/>
      <c r="IK10" s="1016"/>
      <c r="IL10" s="1016"/>
      <c r="IM10" s="1016"/>
      <c r="IN10" s="1016"/>
      <c r="IO10" s="1016"/>
      <c r="IP10" s="1016"/>
      <c r="IQ10" s="1016"/>
      <c r="IR10" s="1016"/>
      <c r="IS10" s="1016"/>
      <c r="IT10" s="1016"/>
      <c r="IU10" s="1016"/>
      <c r="IV10" s="101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zoomScalePageLayoutView="0" workbookViewId="0" topLeftCell="A16">
      <selection activeCell="C32" sqref="C32"/>
    </sheetView>
  </sheetViews>
  <sheetFormatPr defaultColWidth="9.140625" defaultRowHeight="15"/>
  <cols>
    <col min="1" max="1" width="82.57421875" style="0" customWidth="1"/>
    <col min="3" max="3" width="17.57421875" style="0" customWidth="1"/>
    <col min="4" max="5" width="17.421875" style="0" customWidth="1"/>
    <col min="6" max="6" width="9.140625" style="0" customWidth="1"/>
  </cols>
  <sheetData>
    <row r="1" spans="1:6" ht="27" customHeight="1">
      <c r="A1" s="1022" t="s">
        <v>1112</v>
      </c>
      <c r="B1" s="1022"/>
      <c r="C1" s="1022"/>
      <c r="D1" s="1022"/>
      <c r="E1" s="1022"/>
      <c r="F1" s="486"/>
    </row>
    <row r="2" spans="1:6" ht="25.5" customHeight="1">
      <c r="A2" s="1025" t="s">
        <v>218</v>
      </c>
      <c r="B2" s="1025"/>
      <c r="C2" s="1025"/>
      <c r="D2" s="1025"/>
      <c r="E2" s="1025"/>
      <c r="F2" s="486"/>
    </row>
    <row r="3" spans="1:6" ht="15.75" customHeight="1">
      <c r="A3" s="7"/>
      <c r="B3" s="486"/>
      <c r="C3" s="486"/>
      <c r="D3" s="486"/>
      <c r="E3" s="486"/>
      <c r="F3" s="486"/>
    </row>
    <row r="4" spans="1:5" ht="21" customHeight="1">
      <c r="A4" s="85" t="s">
        <v>77</v>
      </c>
      <c r="B4" s="179"/>
      <c r="E4" s="761" t="s">
        <v>742</v>
      </c>
    </row>
    <row r="5" spans="1:6" ht="25.5">
      <c r="A5" s="75" t="s">
        <v>103</v>
      </c>
      <c r="B5" s="180" t="s">
        <v>131</v>
      </c>
      <c r="C5" s="97" t="s">
        <v>104</v>
      </c>
      <c r="D5" s="97" t="s">
        <v>105</v>
      </c>
      <c r="E5" s="97" t="s">
        <v>106</v>
      </c>
      <c r="F5" s="512"/>
    </row>
    <row r="6" spans="1:6" ht="15">
      <c r="A6" s="181" t="s">
        <v>220</v>
      </c>
      <c r="B6" s="182" t="s">
        <v>221</v>
      </c>
      <c r="C6" s="183"/>
      <c r="D6" s="183"/>
      <c r="E6" s="183"/>
      <c r="F6" s="513"/>
    </row>
    <row r="7" spans="1:6" ht="15">
      <c r="A7" s="181" t="s">
        <v>222</v>
      </c>
      <c r="B7" s="182" t="s">
        <v>221</v>
      </c>
      <c r="C7" s="183"/>
      <c r="D7" s="183"/>
      <c r="E7" s="183"/>
      <c r="F7" s="513"/>
    </row>
    <row r="8" spans="1:6" ht="30">
      <c r="A8" s="181" t="s">
        <v>223</v>
      </c>
      <c r="B8" s="182" t="s">
        <v>221</v>
      </c>
      <c r="C8" s="183"/>
      <c r="D8" s="183"/>
      <c r="E8" s="183"/>
      <c r="F8" s="513"/>
    </row>
    <row r="9" spans="1:7" ht="15">
      <c r="A9" s="181" t="s">
        <v>224</v>
      </c>
      <c r="B9" s="182" t="s">
        <v>221</v>
      </c>
      <c r="C9" s="183"/>
      <c r="D9" s="183"/>
      <c r="E9" s="183"/>
      <c r="F9" s="513"/>
      <c r="G9" s="407"/>
    </row>
    <row r="10" spans="1:5" ht="15">
      <c r="A10" s="181" t="s">
        <v>225</v>
      </c>
      <c r="B10" s="182" t="s">
        <v>221</v>
      </c>
      <c r="C10" s="183"/>
      <c r="D10" s="183"/>
      <c r="E10" s="183"/>
    </row>
    <row r="11" spans="1:5" ht="15">
      <c r="A11" s="181" t="s">
        <v>226</v>
      </c>
      <c r="B11" s="182" t="s">
        <v>221</v>
      </c>
      <c r="C11" s="183"/>
      <c r="D11" s="183"/>
      <c r="E11" s="183"/>
    </row>
    <row r="12" spans="1:5" ht="15">
      <c r="A12" s="181" t="s">
        <v>227</v>
      </c>
      <c r="B12" s="182" t="s">
        <v>221</v>
      </c>
      <c r="C12" s="183"/>
      <c r="D12" s="183"/>
      <c r="E12" s="183"/>
    </row>
    <row r="13" spans="1:5" ht="15">
      <c r="A13" s="181" t="s">
        <v>228</v>
      </c>
      <c r="B13" s="182" t="s">
        <v>221</v>
      </c>
      <c r="C13" s="183"/>
      <c r="D13" s="183"/>
      <c r="E13" s="183"/>
    </row>
    <row r="14" spans="1:5" ht="15">
      <c r="A14" s="181" t="s">
        <v>229</v>
      </c>
      <c r="B14" s="182" t="s">
        <v>221</v>
      </c>
      <c r="C14" s="183"/>
      <c r="D14" s="183"/>
      <c r="E14" s="183"/>
    </row>
    <row r="15" spans="1:5" ht="15">
      <c r="A15" s="181" t="s">
        <v>230</v>
      </c>
      <c r="B15" s="182" t="s">
        <v>221</v>
      </c>
      <c r="C15" s="183"/>
      <c r="D15" s="183"/>
      <c r="E15" s="183"/>
    </row>
    <row r="16" spans="1:5" ht="25.5">
      <c r="A16" s="192" t="s">
        <v>231</v>
      </c>
      <c r="B16" s="185" t="s">
        <v>221</v>
      </c>
      <c r="C16" s="75">
        <v>0</v>
      </c>
      <c r="D16" s="75">
        <v>0</v>
      </c>
      <c r="E16" s="75">
        <v>0</v>
      </c>
    </row>
    <row r="17" spans="1:5" ht="15">
      <c r="A17" s="181" t="s">
        <v>220</v>
      </c>
      <c r="B17" s="182" t="s">
        <v>232</v>
      </c>
      <c r="C17" s="183"/>
      <c r="D17" s="183"/>
      <c r="E17" s="183"/>
    </row>
    <row r="18" spans="1:5" ht="15">
      <c r="A18" s="181" t="s">
        <v>222</v>
      </c>
      <c r="B18" s="182" t="s">
        <v>232</v>
      </c>
      <c r="C18" s="183"/>
      <c r="D18" s="183"/>
      <c r="E18" s="183"/>
    </row>
    <row r="19" spans="1:5" ht="30">
      <c r="A19" s="181" t="s">
        <v>223</v>
      </c>
      <c r="B19" s="182" t="s">
        <v>232</v>
      </c>
      <c r="C19" s="183"/>
      <c r="D19" s="183"/>
      <c r="E19" s="183"/>
    </row>
    <row r="20" spans="1:5" ht="15">
      <c r="A20" s="181" t="s">
        <v>224</v>
      </c>
      <c r="B20" s="182" t="s">
        <v>232</v>
      </c>
      <c r="C20" s="183"/>
      <c r="D20" s="183"/>
      <c r="E20" s="183"/>
    </row>
    <row r="21" spans="1:5" ht="15">
      <c r="A21" s="181" t="s">
        <v>225</v>
      </c>
      <c r="B21" s="182" t="s">
        <v>232</v>
      </c>
      <c r="C21" s="183"/>
      <c r="D21" s="183"/>
      <c r="E21" s="183"/>
    </row>
    <row r="22" spans="1:5" ht="15">
      <c r="A22" s="181" t="s">
        <v>226</v>
      </c>
      <c r="B22" s="182" t="s">
        <v>232</v>
      </c>
      <c r="C22" s="183"/>
      <c r="D22" s="183"/>
      <c r="E22" s="183"/>
    </row>
    <row r="23" spans="1:5" ht="15">
      <c r="A23" s="181" t="s">
        <v>227</v>
      </c>
      <c r="B23" s="182" t="s">
        <v>232</v>
      </c>
      <c r="C23" s="183"/>
      <c r="D23" s="183"/>
      <c r="E23" s="183"/>
    </row>
    <row r="24" spans="1:5" ht="15">
      <c r="A24" s="181" t="s">
        <v>228</v>
      </c>
      <c r="B24" s="182" t="s">
        <v>232</v>
      </c>
      <c r="C24" s="183"/>
      <c r="D24" s="183"/>
      <c r="E24" s="183"/>
    </row>
    <row r="25" spans="1:5" ht="15">
      <c r="A25" s="181" t="s">
        <v>229</v>
      </c>
      <c r="B25" s="182" t="s">
        <v>232</v>
      </c>
      <c r="C25" s="183"/>
      <c r="D25" s="183"/>
      <c r="E25" s="183"/>
    </row>
    <row r="26" spans="1:5" ht="15">
      <c r="A26" s="181" t="s">
        <v>230</v>
      </c>
      <c r="B26" s="182" t="s">
        <v>232</v>
      </c>
      <c r="C26" s="183"/>
      <c r="D26" s="183"/>
      <c r="E26" s="183"/>
    </row>
    <row r="27" spans="1:13" ht="25.5">
      <c r="A27" s="192" t="s">
        <v>233</v>
      </c>
      <c r="B27" s="185" t="s">
        <v>232</v>
      </c>
      <c r="C27" s="75">
        <v>0</v>
      </c>
      <c r="D27" s="75">
        <v>0</v>
      </c>
      <c r="E27" s="75">
        <v>0</v>
      </c>
      <c r="G27" t="s">
        <v>950</v>
      </c>
      <c r="H27" t="s">
        <v>284</v>
      </c>
      <c r="I27" t="s">
        <v>368</v>
      </c>
      <c r="J27" t="s">
        <v>363</v>
      </c>
      <c r="K27" t="s">
        <v>364</v>
      </c>
      <c r="L27" t="s">
        <v>951</v>
      </c>
      <c r="M27" t="s">
        <v>370</v>
      </c>
    </row>
    <row r="28" spans="1:13" ht="15">
      <c r="A28" s="181" t="s">
        <v>220</v>
      </c>
      <c r="B28" s="182" t="s">
        <v>234</v>
      </c>
      <c r="C28" s="183"/>
      <c r="D28" s="183">
        <f>M28</f>
        <v>0</v>
      </c>
      <c r="E28" s="183">
        <f>M28</f>
        <v>0</v>
      </c>
      <c r="G28" s="235"/>
      <c r="H28" s="235"/>
      <c r="I28" s="235"/>
      <c r="J28" s="235"/>
      <c r="K28" s="235"/>
      <c r="L28" s="235"/>
      <c r="M28" s="235">
        <f>SUM(G28:L28)</f>
        <v>0</v>
      </c>
    </row>
    <row r="29" spans="1:13" ht="15">
      <c r="A29" s="181" t="s">
        <v>222</v>
      </c>
      <c r="B29" s="182" t="s">
        <v>234</v>
      </c>
      <c r="C29" s="183"/>
      <c r="D29" s="183"/>
      <c r="E29" s="183"/>
      <c r="G29" s="235"/>
      <c r="H29" s="235"/>
      <c r="I29" s="235"/>
      <c r="J29" s="235"/>
      <c r="K29" s="235"/>
      <c r="L29" s="235"/>
      <c r="M29" s="235"/>
    </row>
    <row r="30" spans="1:13" ht="30">
      <c r="A30" s="181" t="s">
        <v>223</v>
      </c>
      <c r="B30" s="182" t="s">
        <v>234</v>
      </c>
      <c r="C30" s="183"/>
      <c r="D30" s="183">
        <f>M30</f>
        <v>0</v>
      </c>
      <c r="E30" s="183">
        <f aca="true" t="shared" si="0" ref="E30:E35">M30</f>
        <v>0</v>
      </c>
      <c r="G30" s="235"/>
      <c r="H30" s="235"/>
      <c r="I30" s="235"/>
      <c r="J30" s="235"/>
      <c r="K30" s="235"/>
      <c r="L30" s="235"/>
      <c r="M30" s="235">
        <f>SUM(F30:L30)</f>
        <v>0</v>
      </c>
    </row>
    <row r="31" spans="1:13" ht="15">
      <c r="A31" s="181" t="s">
        <v>224</v>
      </c>
      <c r="B31" s="182" t="s">
        <v>234</v>
      </c>
      <c r="C31" s="183">
        <v>7500</v>
      </c>
      <c r="D31" s="183">
        <v>4654</v>
      </c>
      <c r="E31" s="183">
        <f t="shared" si="0"/>
        <v>8244</v>
      </c>
      <c r="G31" s="235">
        <v>3590</v>
      </c>
      <c r="H31" s="235">
        <v>1935</v>
      </c>
      <c r="I31" s="235"/>
      <c r="J31" s="235"/>
      <c r="K31" s="235">
        <v>69</v>
      </c>
      <c r="L31" s="235">
        <v>2650</v>
      </c>
      <c r="M31" s="235">
        <f aca="true" t="shared" si="1" ref="M31:M37">SUM(F31:L31)</f>
        <v>8244</v>
      </c>
    </row>
    <row r="32" spans="1:13" ht="15">
      <c r="A32" s="181" t="s">
        <v>225</v>
      </c>
      <c r="B32" s="182" t="s">
        <v>234</v>
      </c>
      <c r="C32" s="183">
        <v>52000</v>
      </c>
      <c r="D32" s="183">
        <f>M32</f>
        <v>57146</v>
      </c>
      <c r="E32" s="183">
        <f t="shared" si="0"/>
        <v>57146</v>
      </c>
      <c r="G32" s="235"/>
      <c r="H32" s="235"/>
      <c r="I32" s="235">
        <v>57146</v>
      </c>
      <c r="J32" s="235"/>
      <c r="K32" s="235"/>
      <c r="L32" s="235"/>
      <c r="M32" s="235">
        <f t="shared" si="1"/>
        <v>57146</v>
      </c>
    </row>
    <row r="33" spans="1:13" ht="15">
      <c r="A33" s="181" t="s">
        <v>226</v>
      </c>
      <c r="B33" s="182" t="s">
        <v>234</v>
      </c>
      <c r="C33" s="183"/>
      <c r="D33" s="183">
        <f>M33</f>
        <v>48206</v>
      </c>
      <c r="E33" s="183">
        <f t="shared" si="0"/>
        <v>48206</v>
      </c>
      <c r="G33" s="235">
        <v>36793</v>
      </c>
      <c r="H33" s="235"/>
      <c r="I33" s="235"/>
      <c r="J33" s="235"/>
      <c r="K33" s="235"/>
      <c r="L33" s="235">
        <v>11413</v>
      </c>
      <c r="M33" s="235">
        <f t="shared" si="1"/>
        <v>48206</v>
      </c>
    </row>
    <row r="34" spans="1:13" ht="15">
      <c r="A34" s="181" t="s">
        <v>227</v>
      </c>
      <c r="B34" s="182" t="s">
        <v>234</v>
      </c>
      <c r="C34" s="183"/>
      <c r="D34" s="183"/>
      <c r="E34" s="183">
        <f t="shared" si="0"/>
        <v>1250</v>
      </c>
      <c r="G34" s="235">
        <v>1250</v>
      </c>
      <c r="H34" s="235"/>
      <c r="I34" s="235"/>
      <c r="J34" s="235"/>
      <c r="K34" s="235"/>
      <c r="L34" s="235"/>
      <c r="M34" s="235">
        <f t="shared" si="1"/>
        <v>1250</v>
      </c>
    </row>
    <row r="35" spans="1:13" ht="15">
      <c r="A35" s="181" t="s">
        <v>228</v>
      </c>
      <c r="B35" s="182" t="s">
        <v>234</v>
      </c>
      <c r="C35" s="183">
        <v>3000</v>
      </c>
      <c r="D35" s="183">
        <v>762</v>
      </c>
      <c r="E35" s="183">
        <f t="shared" si="0"/>
        <v>2932</v>
      </c>
      <c r="G35" s="235">
        <v>2932</v>
      </c>
      <c r="H35" s="235"/>
      <c r="I35" s="235"/>
      <c r="J35" s="235"/>
      <c r="K35" s="235"/>
      <c r="L35" s="235"/>
      <c r="M35" s="235">
        <f t="shared" si="1"/>
        <v>2932</v>
      </c>
    </row>
    <row r="36" spans="1:13" ht="15">
      <c r="A36" s="181" t="s">
        <v>229</v>
      </c>
      <c r="B36" s="182" t="s">
        <v>234</v>
      </c>
      <c r="C36" s="183"/>
      <c r="D36" s="183"/>
      <c r="E36" s="183"/>
      <c r="G36" s="235"/>
      <c r="H36" s="235"/>
      <c r="I36" s="235"/>
      <c r="J36" s="235"/>
      <c r="K36" s="235"/>
      <c r="L36" s="235"/>
      <c r="M36" s="235">
        <f t="shared" si="1"/>
        <v>0</v>
      </c>
    </row>
    <row r="37" spans="1:13" ht="15">
      <c r="A37" s="181" t="s">
        <v>230</v>
      </c>
      <c r="B37" s="182" t="s">
        <v>234</v>
      </c>
      <c r="C37" s="183"/>
      <c r="D37" s="183"/>
      <c r="E37" s="183"/>
      <c r="G37" s="235"/>
      <c r="H37" s="235"/>
      <c r="I37" s="235"/>
      <c r="J37" s="235"/>
      <c r="K37" s="235"/>
      <c r="L37" s="235"/>
      <c r="M37" s="235">
        <f t="shared" si="1"/>
        <v>0</v>
      </c>
    </row>
    <row r="38" spans="1:13" ht="15">
      <c r="A38" s="192" t="s">
        <v>235</v>
      </c>
      <c r="B38" s="185" t="s">
        <v>234</v>
      </c>
      <c r="C38" s="75">
        <f>SUM(C28:C37)</f>
        <v>62500</v>
      </c>
      <c r="D38" s="75">
        <f>SUM(D28:D37)</f>
        <v>110768</v>
      </c>
      <c r="E38" s="75">
        <f>SUM(E28:E37)</f>
        <v>117778</v>
      </c>
      <c r="G38" s="230">
        <f aca="true" t="shared" si="2" ref="G38:L38">SUM(G30:G37)</f>
        <v>44565</v>
      </c>
      <c r="H38" s="230">
        <f t="shared" si="2"/>
        <v>1935</v>
      </c>
      <c r="I38" s="230">
        <f t="shared" si="2"/>
        <v>57146</v>
      </c>
      <c r="J38" s="230">
        <f t="shared" si="2"/>
        <v>0</v>
      </c>
      <c r="K38" s="230">
        <f>SUM(K28:K37)</f>
        <v>69</v>
      </c>
      <c r="L38" s="230">
        <f t="shared" si="2"/>
        <v>14063</v>
      </c>
      <c r="M38" s="230">
        <f>SUM(M28:M37)</f>
        <v>117778</v>
      </c>
    </row>
    <row r="39" spans="1:5" ht="15">
      <c r="A39" s="181" t="s">
        <v>220</v>
      </c>
      <c r="B39" s="182" t="s">
        <v>236</v>
      </c>
      <c r="C39" s="183"/>
      <c r="D39" s="183"/>
      <c r="E39" s="183"/>
    </row>
    <row r="40" spans="1:5" ht="15">
      <c r="A40" s="181" t="s">
        <v>222</v>
      </c>
      <c r="B40" s="182" t="s">
        <v>236</v>
      </c>
      <c r="C40" s="183"/>
      <c r="D40" s="183"/>
      <c r="E40" s="183"/>
    </row>
    <row r="41" spans="1:5" ht="30">
      <c r="A41" s="181" t="s">
        <v>223</v>
      </c>
      <c r="B41" s="182" t="s">
        <v>236</v>
      </c>
      <c r="C41" s="183"/>
      <c r="D41" s="183"/>
      <c r="E41" s="183"/>
    </row>
    <row r="42" spans="1:5" ht="15">
      <c r="A42" s="181" t="s">
        <v>224</v>
      </c>
      <c r="B42" s="182" t="s">
        <v>236</v>
      </c>
      <c r="C42" s="183"/>
      <c r="D42" s="183"/>
      <c r="E42" s="183"/>
    </row>
    <row r="43" spans="1:5" ht="15">
      <c r="A43" s="181" t="s">
        <v>225</v>
      </c>
      <c r="B43" s="182" t="s">
        <v>236</v>
      </c>
      <c r="C43" s="183"/>
      <c r="D43" s="183"/>
      <c r="E43" s="183"/>
    </row>
    <row r="44" spans="1:5" ht="15">
      <c r="A44" s="181" t="s">
        <v>226</v>
      </c>
      <c r="B44" s="182" t="s">
        <v>236</v>
      </c>
      <c r="C44" s="183"/>
      <c r="D44" s="183"/>
      <c r="E44" s="183"/>
    </row>
    <row r="45" spans="1:5" ht="15">
      <c r="A45" s="181" t="s">
        <v>227</v>
      </c>
      <c r="B45" s="182" t="s">
        <v>236</v>
      </c>
      <c r="C45" s="183"/>
      <c r="D45" s="183"/>
      <c r="E45" s="183"/>
    </row>
    <row r="46" spans="1:5" ht="15">
      <c r="A46" s="181" t="s">
        <v>228</v>
      </c>
      <c r="B46" s="182" t="s">
        <v>236</v>
      </c>
      <c r="C46" s="183"/>
      <c r="D46" s="183"/>
      <c r="E46" s="183"/>
    </row>
    <row r="47" spans="1:6" ht="15">
      <c r="A47" s="181" t="s">
        <v>229</v>
      </c>
      <c r="B47" s="182" t="s">
        <v>236</v>
      </c>
      <c r="C47" s="183"/>
      <c r="D47" s="183"/>
      <c r="E47" s="183"/>
      <c r="F47" s="407"/>
    </row>
    <row r="48" spans="1:5" ht="15">
      <c r="A48" s="181" t="s">
        <v>230</v>
      </c>
      <c r="B48" s="182" t="s">
        <v>236</v>
      </c>
      <c r="C48" s="183"/>
      <c r="D48" s="183"/>
      <c r="E48" s="183"/>
    </row>
    <row r="49" spans="1:5" ht="25.5">
      <c r="A49" s="192" t="s">
        <v>237</v>
      </c>
      <c r="B49" s="185" t="s">
        <v>236</v>
      </c>
      <c r="C49" s="75">
        <v>0</v>
      </c>
      <c r="D49" s="75">
        <v>0</v>
      </c>
      <c r="E49" s="75">
        <v>0</v>
      </c>
    </row>
    <row r="50" spans="1:5" ht="15">
      <c r="A50" s="181" t="s">
        <v>238</v>
      </c>
      <c r="B50" s="182" t="s">
        <v>239</v>
      </c>
      <c r="C50" s="183"/>
      <c r="D50" s="183"/>
      <c r="E50" s="183"/>
    </row>
    <row r="51" spans="1:5" ht="15">
      <c r="A51" s="181" t="s">
        <v>222</v>
      </c>
      <c r="B51" s="182" t="s">
        <v>239</v>
      </c>
      <c r="C51" s="183"/>
      <c r="D51" s="183"/>
      <c r="E51" s="183"/>
    </row>
    <row r="52" spans="1:5" ht="30">
      <c r="A52" s="181" t="s">
        <v>223</v>
      </c>
      <c r="B52" s="182" t="s">
        <v>239</v>
      </c>
      <c r="C52" s="183"/>
      <c r="D52" s="183"/>
      <c r="E52" s="183"/>
    </row>
    <row r="53" spans="1:5" ht="15">
      <c r="A53" s="181" t="s">
        <v>224</v>
      </c>
      <c r="B53" s="182" t="s">
        <v>239</v>
      </c>
      <c r="C53" s="183"/>
      <c r="D53" s="183"/>
      <c r="E53" s="183"/>
    </row>
    <row r="54" spans="1:5" ht="15">
      <c r="A54" s="181" t="s">
        <v>225</v>
      </c>
      <c r="B54" s="182" t="s">
        <v>239</v>
      </c>
      <c r="C54" s="183"/>
      <c r="D54" s="183"/>
      <c r="E54" s="183"/>
    </row>
    <row r="55" spans="1:5" ht="15">
      <c r="A55" s="181" t="s">
        <v>226</v>
      </c>
      <c r="B55" s="182" t="s">
        <v>239</v>
      </c>
      <c r="C55" s="183"/>
      <c r="D55" s="183"/>
      <c r="E55" s="183"/>
    </row>
    <row r="56" spans="1:5" ht="15">
      <c r="A56" s="181" t="s">
        <v>227</v>
      </c>
      <c r="B56" s="182" t="s">
        <v>239</v>
      </c>
      <c r="C56" s="183"/>
      <c r="D56" s="183"/>
      <c r="E56" s="183"/>
    </row>
    <row r="57" spans="1:5" ht="15">
      <c r="A57" s="181" t="s">
        <v>228</v>
      </c>
      <c r="B57" s="182" t="s">
        <v>239</v>
      </c>
      <c r="C57" s="183"/>
      <c r="D57" s="183"/>
      <c r="E57" s="183"/>
    </row>
    <row r="58" spans="1:5" ht="15">
      <c r="A58" s="181" t="s">
        <v>229</v>
      </c>
      <c r="B58" s="182" t="s">
        <v>239</v>
      </c>
      <c r="C58" s="183"/>
      <c r="D58" s="183"/>
      <c r="E58" s="183"/>
    </row>
    <row r="59" spans="1:5" ht="15">
      <c r="A59" s="181" t="s">
        <v>230</v>
      </c>
      <c r="B59" s="182" t="s">
        <v>239</v>
      </c>
      <c r="C59" s="183"/>
      <c r="D59" s="183"/>
      <c r="E59" s="183"/>
    </row>
    <row r="60" spans="1:5" ht="25.5">
      <c r="A60" s="192" t="s">
        <v>240</v>
      </c>
      <c r="B60" s="185" t="s">
        <v>239</v>
      </c>
      <c r="C60" s="75">
        <v>0</v>
      </c>
      <c r="D60" s="75">
        <v>0</v>
      </c>
      <c r="E60" s="75">
        <v>0</v>
      </c>
    </row>
    <row r="61" spans="1:5" ht="15">
      <c r="A61" s="181" t="s">
        <v>220</v>
      </c>
      <c r="B61" s="182" t="s">
        <v>241</v>
      </c>
      <c r="C61" s="183"/>
      <c r="D61" s="183"/>
      <c r="E61" s="183"/>
    </row>
    <row r="62" spans="1:5" ht="15">
      <c r="A62" s="181" t="s">
        <v>222</v>
      </c>
      <c r="B62" s="182" t="s">
        <v>241</v>
      </c>
      <c r="C62" s="183"/>
      <c r="D62" s="183"/>
      <c r="E62" s="183"/>
    </row>
    <row r="63" spans="1:5" ht="30">
      <c r="A63" s="181" t="s">
        <v>223</v>
      </c>
      <c r="B63" s="182" t="s">
        <v>241</v>
      </c>
      <c r="C63" s="183"/>
      <c r="D63" s="183"/>
      <c r="E63" s="183"/>
    </row>
    <row r="64" spans="1:5" ht="15">
      <c r="A64" s="181" t="s">
        <v>224</v>
      </c>
      <c r="B64" s="182" t="s">
        <v>241</v>
      </c>
      <c r="C64" s="183">
        <v>72377</v>
      </c>
      <c r="D64" s="183">
        <v>7500</v>
      </c>
      <c r="E64" s="183">
        <v>7500</v>
      </c>
    </row>
    <row r="65" spans="1:5" ht="15">
      <c r="A65" s="181" t="s">
        <v>225</v>
      </c>
      <c r="B65" s="182" t="s">
        <v>241</v>
      </c>
      <c r="C65" s="183"/>
      <c r="D65" s="183"/>
      <c r="E65" s="183"/>
    </row>
    <row r="66" spans="1:5" ht="15">
      <c r="A66" s="181" t="s">
        <v>226</v>
      </c>
      <c r="B66" s="182" t="s">
        <v>241</v>
      </c>
      <c r="C66" s="183"/>
      <c r="D66" s="183">
        <v>8182</v>
      </c>
      <c r="E66" s="183">
        <v>8182</v>
      </c>
    </row>
    <row r="67" spans="1:5" ht="15">
      <c r="A67" s="181" t="s">
        <v>227</v>
      </c>
      <c r="B67" s="182" t="s">
        <v>241</v>
      </c>
      <c r="C67" s="183"/>
      <c r="D67" s="183"/>
      <c r="E67" s="183"/>
    </row>
    <row r="68" spans="1:5" ht="15">
      <c r="A68" s="181" t="s">
        <v>228</v>
      </c>
      <c r="B68" s="182" t="s">
        <v>241</v>
      </c>
      <c r="C68" s="183"/>
      <c r="D68" s="183"/>
      <c r="E68" s="183"/>
    </row>
    <row r="69" spans="1:5" ht="15">
      <c r="A69" s="181" t="s">
        <v>229</v>
      </c>
      <c r="B69" s="182" t="s">
        <v>241</v>
      </c>
      <c r="C69" s="183"/>
      <c r="D69" s="183"/>
      <c r="E69" s="183"/>
    </row>
    <row r="70" spans="1:5" ht="15">
      <c r="A70" s="181" t="s">
        <v>230</v>
      </c>
      <c r="B70" s="182" t="s">
        <v>241</v>
      </c>
      <c r="C70" s="183"/>
      <c r="D70" s="183"/>
      <c r="E70" s="183"/>
    </row>
    <row r="71" spans="1:5" ht="15">
      <c r="A71" s="192" t="s">
        <v>242</v>
      </c>
      <c r="B71" s="185" t="s">
        <v>241</v>
      </c>
      <c r="C71" s="75">
        <f>SUM(C63:C70)</f>
        <v>72377</v>
      </c>
      <c r="D71" s="75">
        <f>SUM(D63:D70)</f>
        <v>15682</v>
      </c>
      <c r="E71" s="75">
        <f>SUM(E61:E70)</f>
        <v>15682</v>
      </c>
    </row>
    <row r="72" spans="1:5" ht="15">
      <c r="A72" s="181" t="s">
        <v>243</v>
      </c>
      <c r="B72" s="186" t="s">
        <v>772</v>
      </c>
      <c r="C72" s="183"/>
      <c r="D72" s="183"/>
      <c r="E72" s="183"/>
    </row>
    <row r="73" spans="1:5" ht="15">
      <c r="A73" s="181" t="s">
        <v>245</v>
      </c>
      <c r="B73" s="186" t="s">
        <v>772</v>
      </c>
      <c r="C73" s="183">
        <v>1200</v>
      </c>
      <c r="D73" s="183">
        <v>1200</v>
      </c>
      <c r="E73" s="183">
        <v>1200</v>
      </c>
    </row>
    <row r="74" spans="1:5" ht="15">
      <c r="A74" s="181" t="s">
        <v>246</v>
      </c>
      <c r="B74" s="186" t="s">
        <v>772</v>
      </c>
      <c r="C74" s="183"/>
      <c r="D74" s="183"/>
      <c r="E74" s="183">
        <v>395</v>
      </c>
    </row>
    <row r="75" spans="1:5" ht="15">
      <c r="A75" s="186" t="s">
        <v>247</v>
      </c>
      <c r="B75" s="186" t="s">
        <v>772</v>
      </c>
      <c r="C75" s="183"/>
      <c r="D75" s="183"/>
      <c r="E75" s="183"/>
    </row>
    <row r="76" spans="1:5" ht="15">
      <c r="A76" s="186" t="s">
        <v>248</v>
      </c>
      <c r="B76" s="186" t="s">
        <v>772</v>
      </c>
      <c r="C76" s="183"/>
      <c r="D76" s="183"/>
      <c r="E76" s="183"/>
    </row>
    <row r="77" spans="1:5" ht="15">
      <c r="A77" s="186" t="s">
        <v>249</v>
      </c>
      <c r="B77" s="186" t="s">
        <v>772</v>
      </c>
      <c r="C77" s="183"/>
      <c r="D77" s="183"/>
      <c r="E77" s="183"/>
    </row>
    <row r="78" spans="1:5" ht="15">
      <c r="A78" s="181" t="s">
        <v>250</v>
      </c>
      <c r="B78" s="186" t="s">
        <v>772</v>
      </c>
      <c r="C78" s="183"/>
      <c r="D78" s="183"/>
      <c r="E78" s="183"/>
    </row>
    <row r="79" spans="1:5" ht="15">
      <c r="A79" s="181" t="s">
        <v>946</v>
      </c>
      <c r="B79" s="186" t="s">
        <v>772</v>
      </c>
      <c r="C79" s="183"/>
      <c r="D79" s="183"/>
      <c r="E79" s="183"/>
    </row>
    <row r="80" spans="1:5" ht="15">
      <c r="A80" s="181" t="s">
        <v>947</v>
      </c>
      <c r="B80" s="186" t="s">
        <v>772</v>
      </c>
      <c r="C80" s="183"/>
      <c r="D80" s="183"/>
      <c r="E80" s="183"/>
    </row>
    <row r="81" spans="1:5" ht="15">
      <c r="A81" s="181" t="s">
        <v>948</v>
      </c>
      <c r="B81" s="186" t="s">
        <v>772</v>
      </c>
      <c r="C81" s="183"/>
      <c r="D81" s="183"/>
      <c r="E81" s="183"/>
    </row>
    <row r="82" spans="1:5" ht="25.5">
      <c r="A82" s="192" t="s">
        <v>251</v>
      </c>
      <c r="B82" s="192" t="s">
        <v>772</v>
      </c>
      <c r="C82" s="75">
        <f>SUM(C72:C81)</f>
        <v>1200</v>
      </c>
      <c r="D82" s="75">
        <f>SUM(D72:D81)</f>
        <v>1200</v>
      </c>
      <c r="E82" s="75">
        <f>SUM(E72:E81)</f>
        <v>1595</v>
      </c>
    </row>
    <row r="83" spans="1:5" ht="15">
      <c r="A83" s="181" t="s">
        <v>243</v>
      </c>
      <c r="B83" s="186" t="s">
        <v>773</v>
      </c>
      <c r="C83" s="183"/>
      <c r="D83" s="183"/>
      <c r="E83" s="183"/>
    </row>
    <row r="84" spans="1:5" ht="15">
      <c r="A84" s="181" t="s">
        <v>245</v>
      </c>
      <c r="B84" s="186" t="s">
        <v>773</v>
      </c>
      <c r="C84" s="183"/>
      <c r="D84" s="183"/>
      <c r="E84" s="183"/>
    </row>
    <row r="85" spans="1:5" ht="15">
      <c r="A85" s="181" t="s">
        <v>246</v>
      </c>
      <c r="B85" s="186" t="s">
        <v>773</v>
      </c>
      <c r="C85" s="183"/>
      <c r="D85" s="183"/>
      <c r="E85" s="183"/>
    </row>
    <row r="86" spans="1:5" ht="15">
      <c r="A86" s="186" t="s">
        <v>247</v>
      </c>
      <c r="B86" s="186" t="s">
        <v>773</v>
      </c>
      <c r="C86" s="183"/>
      <c r="D86" s="183"/>
      <c r="E86" s="183"/>
    </row>
    <row r="87" spans="1:5" ht="15">
      <c r="A87" s="186" t="s">
        <v>248</v>
      </c>
      <c r="B87" s="186" t="s">
        <v>773</v>
      </c>
      <c r="C87" s="183"/>
      <c r="D87" s="183"/>
      <c r="E87" s="183"/>
    </row>
    <row r="88" spans="1:5" ht="15">
      <c r="A88" s="186" t="s">
        <v>249</v>
      </c>
      <c r="B88" s="186" t="s">
        <v>773</v>
      </c>
      <c r="C88" s="183"/>
      <c r="D88" s="183"/>
      <c r="E88" s="183"/>
    </row>
    <row r="89" spans="1:5" ht="15">
      <c r="A89" s="181" t="s">
        <v>250</v>
      </c>
      <c r="B89" s="186" t="s">
        <v>773</v>
      </c>
      <c r="C89" s="183"/>
      <c r="D89" s="183">
        <v>541</v>
      </c>
      <c r="E89" s="183">
        <v>541</v>
      </c>
    </row>
    <row r="90" spans="1:5" ht="15">
      <c r="A90" s="181" t="s">
        <v>949</v>
      </c>
      <c r="B90" s="186" t="s">
        <v>773</v>
      </c>
      <c r="C90" s="183"/>
      <c r="D90" s="183"/>
      <c r="E90" s="183"/>
    </row>
    <row r="91" spans="1:5" ht="15">
      <c r="A91" s="181" t="s">
        <v>947</v>
      </c>
      <c r="B91" s="186" t="s">
        <v>773</v>
      </c>
      <c r="C91" s="183"/>
      <c r="D91" s="183"/>
      <c r="E91" s="183"/>
    </row>
    <row r="92" spans="1:5" ht="15">
      <c r="A92" s="181" t="s">
        <v>948</v>
      </c>
      <c r="B92" s="186" t="s">
        <v>773</v>
      </c>
      <c r="C92" s="183"/>
      <c r="D92" s="183"/>
      <c r="E92" s="183"/>
    </row>
    <row r="93" spans="1:5" ht="15">
      <c r="A93" s="187" t="s">
        <v>253</v>
      </c>
      <c r="B93" s="185" t="s">
        <v>773</v>
      </c>
      <c r="C93" s="75">
        <v>0</v>
      </c>
      <c r="D93" s="75">
        <f>SUM(D83:D92)</f>
        <v>541</v>
      </c>
      <c r="E93" s="75">
        <f>SUM(E83:E92)</f>
        <v>541</v>
      </c>
    </row>
    <row r="94" spans="1:5" ht="25.5">
      <c r="A94" s="192" t="s">
        <v>109</v>
      </c>
      <c r="B94" s="185" t="s">
        <v>254</v>
      </c>
      <c r="C94" s="75">
        <f>SUM(C84:C93)</f>
        <v>0</v>
      </c>
      <c r="D94" s="75">
        <v>0</v>
      </c>
      <c r="E94" s="75">
        <v>0</v>
      </c>
    </row>
    <row r="95" spans="1:5" ht="15">
      <c r="A95" s="181" t="s">
        <v>243</v>
      </c>
      <c r="B95" s="186" t="s">
        <v>776</v>
      </c>
      <c r="C95" s="183"/>
      <c r="D95" s="183"/>
      <c r="E95" s="183"/>
    </row>
    <row r="96" spans="1:5" ht="15">
      <c r="A96" s="181" t="s">
        <v>245</v>
      </c>
      <c r="B96" s="186" t="s">
        <v>776</v>
      </c>
      <c r="C96" s="183"/>
      <c r="D96" s="183"/>
      <c r="E96" s="183"/>
    </row>
    <row r="97" spans="1:5" ht="15">
      <c r="A97" s="181" t="s">
        <v>246</v>
      </c>
      <c r="B97" s="186" t="s">
        <v>776</v>
      </c>
      <c r="C97" s="183"/>
      <c r="D97" s="183">
        <v>886</v>
      </c>
      <c r="E97" s="183">
        <v>886</v>
      </c>
    </row>
    <row r="98" spans="1:5" ht="15">
      <c r="A98" s="186" t="s">
        <v>247</v>
      </c>
      <c r="B98" s="186" t="s">
        <v>776</v>
      </c>
      <c r="C98" s="183"/>
      <c r="D98" s="183"/>
      <c r="E98" s="183"/>
    </row>
    <row r="99" spans="1:5" ht="15">
      <c r="A99" s="186" t="s">
        <v>248</v>
      </c>
      <c r="B99" s="186" t="s">
        <v>776</v>
      </c>
      <c r="C99" s="183"/>
      <c r="D99" s="183"/>
      <c r="E99" s="183"/>
    </row>
    <row r="100" spans="1:5" ht="15">
      <c r="A100" s="186" t="s">
        <v>249</v>
      </c>
      <c r="B100" s="186" t="s">
        <v>776</v>
      </c>
      <c r="C100" s="183"/>
      <c r="D100" s="183"/>
      <c r="E100" s="183"/>
    </row>
    <row r="101" spans="1:5" ht="15">
      <c r="A101" s="181" t="s">
        <v>250</v>
      </c>
      <c r="B101" s="186" t="s">
        <v>776</v>
      </c>
      <c r="C101" s="183"/>
      <c r="D101" s="183">
        <v>13062</v>
      </c>
      <c r="E101" s="183">
        <v>13062</v>
      </c>
    </row>
    <row r="102" spans="1:5" ht="15">
      <c r="A102" s="181" t="s">
        <v>946</v>
      </c>
      <c r="B102" s="186" t="s">
        <v>776</v>
      </c>
      <c r="C102" s="183"/>
      <c r="D102" s="183"/>
      <c r="E102" s="183"/>
    </row>
    <row r="103" spans="1:5" ht="15">
      <c r="A103" s="181" t="s">
        <v>947</v>
      </c>
      <c r="B103" s="186" t="s">
        <v>776</v>
      </c>
      <c r="C103" s="183"/>
      <c r="D103" s="183"/>
      <c r="E103" s="183"/>
    </row>
    <row r="104" spans="1:5" ht="15">
      <c r="A104" s="181" t="s">
        <v>948</v>
      </c>
      <c r="B104" s="186" t="s">
        <v>776</v>
      </c>
      <c r="C104" s="183"/>
      <c r="D104" s="183"/>
      <c r="E104" s="183"/>
    </row>
    <row r="105" spans="1:5" ht="15">
      <c r="A105" s="192" t="s">
        <v>855</v>
      </c>
      <c r="B105" s="192" t="s">
        <v>776</v>
      </c>
      <c r="C105" s="75">
        <f>SUM(C95:C104)</f>
        <v>0</v>
      </c>
      <c r="D105" s="75">
        <f>SUM(D95:D104)</f>
        <v>13948</v>
      </c>
      <c r="E105" s="75">
        <f>SUM(E95:E104)</f>
        <v>13948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zoomScalePageLayoutView="0" workbookViewId="0" topLeftCell="A91">
      <selection activeCell="A1" sqref="A1:H122"/>
    </sheetView>
  </sheetViews>
  <sheetFormatPr defaultColWidth="9.140625" defaultRowHeight="15"/>
  <cols>
    <col min="1" max="1" width="105.140625" style="0" customWidth="1"/>
    <col min="3" max="3" width="14.00390625" style="0" customWidth="1"/>
    <col min="4" max="4" width="14.57421875" style="0" customWidth="1"/>
    <col min="5" max="5" width="13.7109375" style="0" customWidth="1"/>
    <col min="6" max="6" width="12.00390625" style="437" customWidth="1"/>
    <col min="7" max="7" width="7.57421875" style="0" customWidth="1"/>
    <col min="8" max="8" width="12.57421875" style="0" customWidth="1"/>
  </cols>
  <sheetData>
    <row r="1" spans="1:8" ht="21" customHeight="1">
      <c r="A1" s="1022" t="s">
        <v>1036</v>
      </c>
      <c r="B1" s="1023"/>
      <c r="C1" s="1023"/>
      <c r="D1" s="1023"/>
      <c r="E1" s="1023"/>
      <c r="F1" s="1023"/>
      <c r="G1" s="1023"/>
      <c r="H1" s="1024"/>
    </row>
    <row r="2" spans="1:8" ht="18.75" customHeight="1">
      <c r="A2" s="1025" t="s">
        <v>113</v>
      </c>
      <c r="B2" s="1023"/>
      <c r="C2" s="1023"/>
      <c r="D2" s="1023"/>
      <c r="E2" s="1023"/>
      <c r="F2" s="1023"/>
      <c r="G2" s="1023"/>
      <c r="H2" s="1024"/>
    </row>
    <row r="3" ht="18">
      <c r="A3" s="5"/>
    </row>
    <row r="4" spans="1:8" ht="15">
      <c r="A4" s="85" t="s">
        <v>1008</v>
      </c>
      <c r="G4" s="1019" t="s">
        <v>1009</v>
      </c>
      <c r="H4" s="1019"/>
    </row>
    <row r="5" spans="1:8" ht="90">
      <c r="A5" s="194" t="s">
        <v>130</v>
      </c>
      <c r="B5" s="180" t="s">
        <v>131</v>
      </c>
      <c r="C5" s="487" t="s">
        <v>752</v>
      </c>
      <c r="D5" s="487" t="s">
        <v>105</v>
      </c>
      <c r="E5" s="487" t="s">
        <v>753</v>
      </c>
      <c r="F5" s="561" t="s">
        <v>754</v>
      </c>
      <c r="G5" s="488" t="s">
        <v>601</v>
      </c>
      <c r="H5" s="489" t="s">
        <v>751</v>
      </c>
    </row>
    <row r="6" spans="1:8" ht="15">
      <c r="A6" s="298" t="s">
        <v>602</v>
      </c>
      <c r="B6" s="299" t="s">
        <v>603</v>
      </c>
      <c r="C6" s="183">
        <f>'kiadások önkormányzat '!C6+'kiadások hivatal '!C6+'kiadások egészségügy'!C6+'kiadások óvoda '!C6+'kiadások könyvtár '!C6+'kiadások kultúrközpont'!C6</f>
        <v>189901</v>
      </c>
      <c r="D6" s="183">
        <f>'kiadások önkormányzat '!D6+'kiadások hivatal '!D6+'kiadások egészségügy'!D6+'kiadások óvoda '!D6+'kiadások könyvtár '!D6+'kiadások kultúrközpont'!D6</f>
        <v>216344</v>
      </c>
      <c r="E6" s="183">
        <f>'kiadások önkormányzat '!E6+'kiadások hivatal '!G6+'kiadások egészségügy'!G6+'kiadások óvoda '!G6+'kiadások könyvtár '!G6+'kiadások kultúrközpont'!G6</f>
        <v>212520</v>
      </c>
      <c r="F6" s="183"/>
      <c r="G6" s="183"/>
      <c r="H6" s="183">
        <f>SUM(E6:G6)</f>
        <v>212520</v>
      </c>
    </row>
    <row r="7" spans="1:8" ht="15">
      <c r="A7" s="298" t="s">
        <v>604</v>
      </c>
      <c r="B7" s="300" t="s">
        <v>605</v>
      </c>
      <c r="C7" s="183">
        <f>'kiadások önkormányzat '!C7+'kiadások hivatal '!C7+'kiadások egészségügy'!C7+'kiadások óvoda '!C7+'kiadások könyvtár '!C7+'kiadások kultúrközpont'!C7</f>
        <v>6000</v>
      </c>
      <c r="D7" s="183">
        <f>'kiadások önkormányzat '!D7+'kiadások hivatal '!D7+'kiadások egészségügy'!D7+'kiadások óvoda '!D7+'kiadások könyvtár '!D7+'kiadások kultúrközpont'!D7</f>
        <v>7272</v>
      </c>
      <c r="E7" s="183">
        <f>'kiadások önkormányzat '!E7+'kiadások hivatal '!G7+'kiadások egészségügy'!G7+'kiadások óvoda '!G7+'kiadások könyvtár '!G7+'kiadások kultúrközpont'!G7</f>
        <v>7272</v>
      </c>
      <c r="F7" s="183"/>
      <c r="G7" s="183"/>
      <c r="H7" s="183">
        <f aca="true" t="shared" si="0" ref="H7:H18">SUM(E7:G7)</f>
        <v>7272</v>
      </c>
    </row>
    <row r="8" spans="1:8" ht="15">
      <c r="A8" s="298" t="s">
        <v>606</v>
      </c>
      <c r="B8" s="300" t="s">
        <v>607</v>
      </c>
      <c r="C8" s="183">
        <f>'kiadások önkormányzat '!C8+'kiadások hivatal '!C8+'kiadások egészségügy'!C8+'kiadások óvoda '!C8+'kiadások könyvtár '!C8+'kiadások kultúrközpont'!C8</f>
        <v>290</v>
      </c>
      <c r="D8" s="183">
        <f>'kiadások önkormányzat '!D8+'kiadások hivatal '!D8+'kiadások egészségügy'!D8+'kiadások óvoda '!D8+'kiadások könyvtár '!D8+'kiadások kultúrközpont'!D8</f>
        <v>940</v>
      </c>
      <c r="E8" s="183">
        <f>'kiadások önkormányzat '!E8+'kiadások hivatal '!G8+'kiadások egészségügy'!G8+'kiadások óvoda '!G8+'kiadások könyvtár '!G8+'kiadások kultúrközpont'!G8</f>
        <v>940</v>
      </c>
      <c r="F8" s="183"/>
      <c r="G8" s="183"/>
      <c r="H8" s="183">
        <f t="shared" si="0"/>
        <v>940</v>
      </c>
    </row>
    <row r="9" spans="1:8" ht="15">
      <c r="A9" s="301" t="s">
        <v>608</v>
      </c>
      <c r="B9" s="300" t="s">
        <v>609</v>
      </c>
      <c r="C9" s="183">
        <f>'kiadások önkormányzat '!C9+'kiadások hivatal '!C9+'kiadások egészségügy'!C9+'kiadások óvoda '!C9+'kiadások könyvtár '!C9+'kiadások kultúrközpont'!C9</f>
        <v>743</v>
      </c>
      <c r="D9" s="183">
        <f>'kiadások önkormányzat '!D9+'kiadások hivatal '!D9+'kiadások egészségügy'!D9+'kiadások óvoda '!D9+'kiadások könyvtár '!D9+'kiadások kultúrközpont'!D9</f>
        <v>2030</v>
      </c>
      <c r="E9" s="183">
        <f>'kiadások önkormányzat '!E9+'kiadások hivatal '!G9+'kiadások egészségügy'!G9+'kiadások óvoda '!G9+'kiadások könyvtár '!G9+'kiadások kultúrközpont'!G9</f>
        <v>2030</v>
      </c>
      <c r="F9" s="183"/>
      <c r="G9" s="183"/>
      <c r="H9" s="183">
        <f t="shared" si="0"/>
        <v>2030</v>
      </c>
    </row>
    <row r="10" spans="1:8" ht="15">
      <c r="A10" s="301" t="s">
        <v>610</v>
      </c>
      <c r="B10" s="300" t="s">
        <v>611</v>
      </c>
      <c r="C10" s="183"/>
      <c r="D10" s="183"/>
      <c r="E10" s="183">
        <f>'kiadások önkormányzat '!E10+'kiadások hivatal '!G10+'kiadások egészségügy'!G10+'kiadások óvoda '!G10+'kiadások könyvtár '!G10+'kiadások kultúrközpont'!G10</f>
        <v>0</v>
      </c>
      <c r="F10" s="183"/>
      <c r="G10" s="183"/>
      <c r="H10" s="183">
        <f t="shared" si="0"/>
        <v>0</v>
      </c>
    </row>
    <row r="11" spans="1:8" ht="15">
      <c r="A11" s="301" t="s">
        <v>612</v>
      </c>
      <c r="B11" s="300" t="s">
        <v>613</v>
      </c>
      <c r="C11" s="183">
        <f>'kiadások önkormányzat '!C11+'kiadások hivatal '!C11+'kiadások egészségügy'!C11+'kiadások óvoda '!C11+'kiadások könyvtár '!C11+'kiadások kultúrközpont'!C11</f>
        <v>1014</v>
      </c>
      <c r="D11" s="183">
        <f>'kiadások önkormányzat '!D11+'kiadások hivatal '!D11+'kiadások egészségügy'!D11+'kiadások óvoda '!D11+'kiadások könyvtár '!D11+'kiadások kultúrközpont'!D11</f>
        <v>1499</v>
      </c>
      <c r="E11" s="183">
        <f>'kiadások önkormányzat '!E11+'kiadások hivatal '!G11+'kiadások egészségügy'!G11+'kiadások óvoda '!G11+'kiadások könyvtár '!G11+'kiadások kultúrközpont'!G11</f>
        <v>1499</v>
      </c>
      <c r="F11" s="183"/>
      <c r="G11" s="183"/>
      <c r="H11" s="183">
        <f t="shared" si="0"/>
        <v>1499</v>
      </c>
    </row>
    <row r="12" spans="1:8" ht="15">
      <c r="A12" s="301" t="s">
        <v>614</v>
      </c>
      <c r="B12" s="300" t="s">
        <v>615</v>
      </c>
      <c r="C12" s="183">
        <f>'kiadások önkormányzat '!C12+'kiadások hivatal '!C12+'kiadások egészségügy'!C12+'kiadások óvoda '!C12+'kiadások könyvtár '!C12+'kiadások kultúrközpont'!C12</f>
        <v>8026</v>
      </c>
      <c r="D12" s="183">
        <f>'kiadások önkormányzat '!D12+'kiadások hivatal '!D12+'kiadások egészségügy'!D12+'kiadások óvoda '!D12+'kiadások könyvtár '!D12+'kiadások kultúrközpont'!D12</f>
        <v>9637</v>
      </c>
      <c r="E12" s="183">
        <f>'kiadások önkormányzat '!E12+'kiadások hivatal '!G12+'kiadások egészségügy'!G12+'kiadások óvoda '!G12+'kiadások könyvtár '!G12+'kiadások kultúrközpont'!G12</f>
        <v>9202</v>
      </c>
      <c r="F12" s="183"/>
      <c r="G12" s="183"/>
      <c r="H12" s="183">
        <f t="shared" si="0"/>
        <v>9202</v>
      </c>
    </row>
    <row r="13" spans="1:8" ht="15">
      <c r="A13" s="301" t="s">
        <v>616</v>
      </c>
      <c r="B13" s="300" t="s">
        <v>617</v>
      </c>
      <c r="C13" s="183"/>
      <c r="D13" s="183"/>
      <c r="E13" s="183">
        <f>'kiadások önkormányzat '!E13+'kiadások hivatal '!G13+'kiadások egészségügy'!G13+'kiadások óvoda '!G13+'kiadások könyvtár '!G13+'kiadások kultúrközpont'!G13</f>
        <v>0</v>
      </c>
      <c r="F13" s="183"/>
      <c r="G13" s="183"/>
      <c r="H13" s="183">
        <f t="shared" si="0"/>
        <v>0</v>
      </c>
    </row>
    <row r="14" spans="1:8" ht="15">
      <c r="A14" s="186" t="s">
        <v>618</v>
      </c>
      <c r="B14" s="300" t="s">
        <v>619</v>
      </c>
      <c r="C14" s="183">
        <f>'kiadások önkormányzat '!C14+'kiadások hivatal '!C14+'kiadások egészségügy'!C14+'kiadások óvoda '!C14+'kiadások könyvtár '!C14+'kiadások kultúrközpont'!C14</f>
        <v>1599</v>
      </c>
      <c r="D14" s="183">
        <f>'kiadások önkormányzat '!D14+'kiadások hivatal '!D14+'kiadások egészségügy'!D14+'kiadások óvoda '!D14+'kiadások könyvtár '!D14+'kiadások kultúrközpont'!D14</f>
        <v>1397</v>
      </c>
      <c r="E14" s="183">
        <f>'kiadások önkormányzat '!E14+'kiadások hivatal '!G14+'kiadások egészségügy'!G14+'kiadások óvoda '!G14+'kiadások könyvtár '!G14+'kiadások kultúrközpont'!G14</f>
        <v>1397</v>
      </c>
      <c r="F14" s="183"/>
      <c r="G14" s="183"/>
      <c r="H14" s="183">
        <f t="shared" si="0"/>
        <v>1397</v>
      </c>
    </row>
    <row r="15" spans="1:8" ht="15">
      <c r="A15" s="186" t="s">
        <v>620</v>
      </c>
      <c r="B15" s="300" t="s">
        <v>621</v>
      </c>
      <c r="C15" s="183"/>
      <c r="D15" s="183"/>
      <c r="E15" s="183">
        <f>'kiadások önkormányzat '!E15+'kiadások hivatal '!G15+'kiadások egészségügy'!G15+'kiadások óvoda '!G15+'kiadások könyvtár '!G15+'kiadások kultúrközpont'!G15</f>
        <v>0</v>
      </c>
      <c r="F15" s="183"/>
      <c r="G15" s="183"/>
      <c r="H15" s="183">
        <f t="shared" si="0"/>
        <v>0</v>
      </c>
    </row>
    <row r="16" spans="1:8" ht="15">
      <c r="A16" s="186" t="s">
        <v>622</v>
      </c>
      <c r="B16" s="300" t="s">
        <v>623</v>
      </c>
      <c r="C16" s="183"/>
      <c r="D16" s="183"/>
      <c r="E16" s="183">
        <f>'kiadások önkormányzat '!E16+'kiadások hivatal '!G16+'kiadások egészségügy'!G16+'kiadások óvoda '!G16+'kiadások könyvtár '!G16+'kiadások kultúrközpont'!G16</f>
        <v>0</v>
      </c>
      <c r="F16" s="183"/>
      <c r="G16" s="183"/>
      <c r="H16" s="183">
        <f t="shared" si="0"/>
        <v>0</v>
      </c>
    </row>
    <row r="17" spans="1:8" ht="15">
      <c r="A17" s="186" t="s">
        <v>624</v>
      </c>
      <c r="B17" s="300" t="s">
        <v>625</v>
      </c>
      <c r="C17" s="183"/>
      <c r="D17" s="183"/>
      <c r="E17" s="183">
        <f>'kiadások önkormányzat '!E17+'kiadások hivatal '!G17+'kiadások egészségügy'!G17+'kiadások óvoda '!G17+'kiadások könyvtár '!G17+'kiadások kultúrközpont'!G17</f>
        <v>0</v>
      </c>
      <c r="F17" s="183"/>
      <c r="G17" s="183"/>
      <c r="H17" s="183">
        <f t="shared" si="0"/>
        <v>0</v>
      </c>
    </row>
    <row r="18" spans="1:8" ht="15">
      <c r="A18" s="186" t="s">
        <v>626</v>
      </c>
      <c r="B18" s="300" t="s">
        <v>627</v>
      </c>
      <c r="C18" s="183">
        <f>'kiadások önkormányzat '!C18+'kiadások hivatal '!C18+'kiadások egészségügy'!C18+'kiadások óvoda '!C18+'kiadások könyvtár '!C18+'kiadások kultúrközpont'!C18</f>
        <v>1882</v>
      </c>
      <c r="D18" s="183">
        <f>'kiadások önkormányzat '!D18+'kiadások hivatal '!D18+'kiadások egészségügy'!D18+'kiadások óvoda '!D18+'kiadások könyvtár '!D18+'kiadások kultúrközpont'!D18</f>
        <v>3722</v>
      </c>
      <c r="E18" s="183">
        <f>'kiadások önkormányzat '!E18+'kiadások hivatal '!G18+'kiadások egészségügy'!G18+'kiadások óvoda '!G18+'kiadások könyvtár '!G18+'kiadások kultúrközpont'!G18</f>
        <v>3719</v>
      </c>
      <c r="F18" s="183"/>
      <c r="G18" s="183"/>
      <c r="H18" s="183">
        <f t="shared" si="0"/>
        <v>3719</v>
      </c>
    </row>
    <row r="19" spans="1:8" ht="15">
      <c r="A19" s="302" t="s">
        <v>396</v>
      </c>
      <c r="B19" s="303" t="s">
        <v>397</v>
      </c>
      <c r="C19" s="75">
        <f>SUM(C6:C18)</f>
        <v>209455</v>
      </c>
      <c r="D19" s="75">
        <f>SUM(D6:D18)</f>
        <v>242841</v>
      </c>
      <c r="E19" s="75">
        <f>SUM(E6:E18)</f>
        <v>238579</v>
      </c>
      <c r="F19" s="57">
        <f>SUM(F6:F18)</f>
        <v>0</v>
      </c>
      <c r="G19" s="183"/>
      <c r="H19" s="75">
        <f>SUM(H6:H18)</f>
        <v>238579</v>
      </c>
    </row>
    <row r="20" spans="1:8" ht="15">
      <c r="A20" s="186" t="s">
        <v>628</v>
      </c>
      <c r="B20" s="300" t="s">
        <v>629</v>
      </c>
      <c r="C20" s="183">
        <f>'kiadások önkormányzat '!C20+'kiadások hivatal '!C20+'kiadások egészségügy'!C20+'kiadások óvoda '!C20+'kiadások könyvtár '!C20+'kiadások kultúrközpont'!C20</f>
        <v>17630</v>
      </c>
      <c r="D20" s="183">
        <f>'kiadások önkormányzat '!D20+'kiadások hivatal '!D20+'kiadások egészségügy'!D20+'kiadások óvoda '!D20+'kiadások könyvtár '!D20+'kiadások kultúrközpont'!D20</f>
        <v>17630</v>
      </c>
      <c r="E20" s="183">
        <f>'kiadások önkormányzat '!E20+'kiadások hivatal '!G20+'kiadások egészségügy'!G20+'kiadások óvoda '!G20+'kiadások könyvtár '!G20+'kiadások kultúrközpont'!G20</f>
        <v>17157</v>
      </c>
      <c r="F20" s="183"/>
      <c r="G20" s="183"/>
      <c r="H20" s="183">
        <f>SUM(E20:G20)</f>
        <v>17157</v>
      </c>
    </row>
    <row r="21" spans="1:8" ht="15">
      <c r="A21" s="186" t="s">
        <v>630</v>
      </c>
      <c r="B21" s="300" t="s">
        <v>631</v>
      </c>
      <c r="C21" s="183">
        <f>'kiadások önkormányzat '!C21+'kiadások hivatal '!C21+'kiadások egészségügy'!C21+'kiadások óvoda '!C21+'kiadások könyvtár '!C21+'kiadások kultúrközpont'!C21</f>
        <v>11832</v>
      </c>
      <c r="D21" s="183">
        <f>'kiadások önkormányzat '!D21+'kiadások hivatal '!D21+'kiadások egészségügy'!D21+'kiadások óvoda '!D21+'kiadások könyvtár '!D21+'kiadások kultúrközpont'!D21</f>
        <v>16504</v>
      </c>
      <c r="E21" s="183">
        <f>'kiadások önkormányzat '!E21+'kiadások hivatal '!G21+'kiadások egészségügy'!G21+'kiadások óvoda '!G21+'kiadások könyvtár '!G21+'kiadások kultúrközpont'!G21</f>
        <v>14910</v>
      </c>
      <c r="F21" s="183">
        <f>'kiadások önkormányzat '!F21</f>
        <v>1587</v>
      </c>
      <c r="G21" s="183"/>
      <c r="H21" s="183">
        <f>SUM(E21:G21)</f>
        <v>16497</v>
      </c>
    </row>
    <row r="22" spans="1:8" ht="15">
      <c r="A22" s="182" t="s">
        <v>632</v>
      </c>
      <c r="B22" s="300" t="s">
        <v>633</v>
      </c>
      <c r="C22" s="183">
        <f>'kiadások önkormányzat '!C22+'kiadások hivatal '!C22+'kiadások egészségügy'!C22+'kiadások óvoda '!C22+'kiadások könyvtár '!C22+'kiadások kultúrközpont'!C22</f>
        <v>2130</v>
      </c>
      <c r="D22" s="183">
        <f>'kiadások önkormányzat '!D22+'kiadások hivatal '!D22+'kiadások egészségügy'!D22+'kiadások óvoda '!D22+'kiadások könyvtár '!D22+'kiadások kultúrközpont'!D22</f>
        <v>8107</v>
      </c>
      <c r="E22" s="183">
        <f>'kiadások önkormányzat '!E22+'kiadások hivatal '!G22+'kiadások egészségügy'!G22+'kiadások óvoda '!G22+'kiadások könyvtár '!G22+'kiadások kultúrközpont'!G22</f>
        <v>7903</v>
      </c>
      <c r="F22" s="183"/>
      <c r="G22" s="183"/>
      <c r="H22" s="183">
        <f>SUM(E22:G22)</f>
        <v>7903</v>
      </c>
    </row>
    <row r="23" spans="1:8" ht="15">
      <c r="A23" s="192" t="s">
        <v>398</v>
      </c>
      <c r="B23" s="303" t="s">
        <v>399</v>
      </c>
      <c r="C23" s="75">
        <f>SUM(C20:C22)</f>
        <v>31592</v>
      </c>
      <c r="D23" s="75">
        <f>SUM(D20:D22)</f>
        <v>42241</v>
      </c>
      <c r="E23" s="75">
        <f>SUM(E20:E22)</f>
        <v>39970</v>
      </c>
      <c r="F23" s="57">
        <f>SUM(F20:F22)</f>
        <v>1587</v>
      </c>
      <c r="G23" s="75"/>
      <c r="H23" s="75">
        <f aca="true" t="shared" si="1" ref="H23:H49">SUM(E23:G23)</f>
        <v>41557</v>
      </c>
    </row>
    <row r="24" spans="1:8" ht="15">
      <c r="A24" s="304" t="s">
        <v>400</v>
      </c>
      <c r="B24" s="305" t="s">
        <v>401</v>
      </c>
      <c r="C24" s="75">
        <f>C19+C23</f>
        <v>241047</v>
      </c>
      <c r="D24" s="75">
        <f>D19+D23</f>
        <v>285082</v>
      </c>
      <c r="E24" s="75">
        <f>E19+E23</f>
        <v>278549</v>
      </c>
      <c r="F24" s="57">
        <f>F19+F23</f>
        <v>1587</v>
      </c>
      <c r="G24" s="75"/>
      <c r="H24" s="75">
        <f>H19+H23</f>
        <v>280136</v>
      </c>
    </row>
    <row r="25" spans="1:8" ht="15">
      <c r="A25" s="200" t="s">
        <v>402</v>
      </c>
      <c r="B25" s="305" t="s">
        <v>403</v>
      </c>
      <c r="C25" s="75">
        <f>'kiadások önkormányzat '!C25+'kiadások hivatal '!C25+'kiadások egészségügy'!C25+'kiadások óvoda '!C25+'kiadások könyvtár '!C25+'kiadások kultúrközpont'!C25</f>
        <v>48247</v>
      </c>
      <c r="D25" s="75">
        <f>'kiadások önkormányzat '!D25+'kiadások hivatal '!D25+'kiadások egészségügy'!D25+'kiadások óvoda '!D25+'kiadások könyvtár '!D25+'kiadások kultúrközpont'!D25</f>
        <v>55291</v>
      </c>
      <c r="E25" s="75">
        <f>'kiadások önkormányzat '!E25+'kiadások hivatal '!G25+'kiadások egészségügy'!G25+'kiadások óvoda '!G25+'kiadások könyvtár '!G25+'kiadások kultúrközpont'!G25</f>
        <v>54973</v>
      </c>
      <c r="F25" s="75">
        <f>'kiadások önkormányzat '!F25</f>
        <v>279</v>
      </c>
      <c r="G25" s="75"/>
      <c r="H25" s="75">
        <f t="shared" si="1"/>
        <v>55252</v>
      </c>
    </row>
    <row r="26" spans="1:8" s="437" customFormat="1" ht="15">
      <c r="A26" s="181" t="s">
        <v>634</v>
      </c>
      <c r="B26" s="436" t="s">
        <v>635</v>
      </c>
      <c r="C26" s="183">
        <f>'kiadások önkormányzat '!C26+'kiadások hivatal '!C26+'kiadások egészségügy'!C26+'kiadások óvoda '!C26+'kiadások könyvtár '!C26+'kiadások kultúrközpont'!C26</f>
        <v>4400</v>
      </c>
      <c r="D26" s="183">
        <f>'kiadások önkormányzat '!D26+'kiadások hivatal '!D26+'kiadások egészségügy'!D26+'kiadások óvoda '!D26+'kiadások könyvtár '!D26+'kiadások kultúrközpont'!D26</f>
        <v>3616</v>
      </c>
      <c r="E26" s="183">
        <f>'kiadások önkormányzat '!E26+'kiadások hivatal '!G26+'kiadások egészségügy'!G26+'kiadások óvoda '!G26+'kiadások könyvtár '!G26+'kiadások kultúrközpont'!G26</f>
        <v>3392</v>
      </c>
      <c r="F26" s="183">
        <f>'kiadások önkormányzat '!F26</f>
        <v>0</v>
      </c>
      <c r="G26" s="12"/>
      <c r="H26" s="12">
        <f t="shared" si="1"/>
        <v>3392</v>
      </c>
    </row>
    <row r="27" spans="1:8" s="437" customFormat="1" ht="15">
      <c r="A27" s="181" t="s">
        <v>636</v>
      </c>
      <c r="B27" s="436" t="s">
        <v>637</v>
      </c>
      <c r="C27" s="183">
        <f>'kiadások önkormányzat '!C27+'kiadások hivatal '!C27+'kiadások egészségügy'!C27+'kiadások óvoda '!C27+'kiadások könyvtár '!C27+'kiadások kultúrközpont'!C27</f>
        <v>17430</v>
      </c>
      <c r="D27" s="183">
        <f>'kiadások önkormányzat '!D27+'kiadások hivatal '!D27+'kiadások egészségügy'!D27+'kiadások óvoda '!D27+'kiadások könyvtár '!D27+'kiadások kultúrközpont'!D27</f>
        <v>24973</v>
      </c>
      <c r="E27" s="183">
        <f>'kiadások önkormányzat '!E27+'kiadások hivatal '!G27+'kiadások egészségügy'!G27+'kiadások óvoda '!G27+'kiadások könyvtár '!G27+'kiadások kultúrközpont'!G27</f>
        <v>22775</v>
      </c>
      <c r="F27" s="183">
        <f>'kiadások önkormányzat '!F27</f>
        <v>1806</v>
      </c>
      <c r="G27" s="12"/>
      <c r="H27" s="12">
        <f t="shared" si="1"/>
        <v>24581</v>
      </c>
    </row>
    <row r="28" spans="1:8" s="437" customFormat="1" ht="15">
      <c r="A28" s="181" t="s">
        <v>638</v>
      </c>
      <c r="B28" s="436" t="s">
        <v>639</v>
      </c>
      <c r="C28" s="183"/>
      <c r="D28" s="183"/>
      <c r="E28" s="12"/>
      <c r="F28" s="12"/>
      <c r="G28" s="12"/>
      <c r="H28" s="12"/>
    </row>
    <row r="29" spans="1:8" s="437" customFormat="1" ht="15">
      <c r="A29" s="187" t="s">
        <v>404</v>
      </c>
      <c r="B29" s="438" t="s">
        <v>405</v>
      </c>
      <c r="C29" s="75">
        <f>SUM(C26:C28)</f>
        <v>21830</v>
      </c>
      <c r="D29" s="75">
        <f>SUM(D26:D28)</f>
        <v>28589</v>
      </c>
      <c r="E29" s="57">
        <f>SUM(E26:E28)</f>
        <v>26167</v>
      </c>
      <c r="F29" s="57">
        <f>SUM(F26:F28)</f>
        <v>1806</v>
      </c>
      <c r="G29" s="57"/>
      <c r="H29" s="57">
        <f t="shared" si="1"/>
        <v>27973</v>
      </c>
    </row>
    <row r="30" spans="1:8" s="437" customFormat="1" ht="15">
      <c r="A30" s="181" t="s">
        <v>640</v>
      </c>
      <c r="B30" s="436" t="s">
        <v>641</v>
      </c>
      <c r="C30" s="183">
        <f>'kiadások önkormányzat '!C30+'kiadások hivatal '!C30+'kiadások egészségügy'!C30+'kiadások óvoda '!C30+'kiadások könyvtár '!C30+'kiadások kultúrközpont'!C30</f>
        <v>5342</v>
      </c>
      <c r="D30" s="183">
        <f>'kiadások önkormányzat '!D30+'kiadások hivatal '!D30+'kiadások egészségügy'!D30+'kiadások óvoda '!D30+'kiadások könyvtár '!D30+'kiadások kultúrközpont'!D30</f>
        <v>5705</v>
      </c>
      <c r="E30" s="183">
        <f>'kiadások önkormányzat '!E30+'kiadások hivatal '!G30+'kiadások egészségügy'!G30+'kiadások óvoda '!G30+'kiadások könyvtár '!G30+'kiadások kultúrközpont'!G30</f>
        <v>5682</v>
      </c>
      <c r="F30" s="183">
        <f>'kiadások önkormányzat '!F30</f>
        <v>12</v>
      </c>
      <c r="G30" s="12"/>
      <c r="H30" s="12">
        <f t="shared" si="1"/>
        <v>5694</v>
      </c>
    </row>
    <row r="31" spans="1:8" s="437" customFormat="1" ht="15">
      <c r="A31" s="181" t="s">
        <v>642</v>
      </c>
      <c r="B31" s="436" t="s">
        <v>643</v>
      </c>
      <c r="C31" s="183">
        <f>'kiadások önkormányzat '!C31+'kiadások hivatal '!C31+'kiadások egészségügy'!C31+'kiadások óvoda '!C31+'kiadások könyvtár '!C31+'kiadások kultúrközpont'!C31</f>
        <v>2517</v>
      </c>
      <c r="D31" s="183">
        <f>'kiadások önkormányzat '!D31+'kiadások hivatal '!D31+'kiadások egészségügy'!D31+'kiadások óvoda '!D31+'kiadások könyvtár '!D31+'kiadások kultúrközpont'!D31</f>
        <v>1856</v>
      </c>
      <c r="E31" s="183">
        <f>'kiadások önkormányzat '!E31+'kiadások hivatal '!G31+'kiadások egészségügy'!G31+'kiadások óvoda '!G31+'kiadások könyvtár '!G31+'kiadások kultúrközpont'!G31</f>
        <v>1727</v>
      </c>
      <c r="F31" s="183">
        <f>'kiadások önkormányzat '!F31</f>
        <v>81</v>
      </c>
      <c r="G31" s="12"/>
      <c r="H31" s="12">
        <f t="shared" si="1"/>
        <v>1808</v>
      </c>
    </row>
    <row r="32" spans="1:8" s="437" customFormat="1" ht="15" customHeight="1">
      <c r="A32" s="187" t="s">
        <v>406</v>
      </c>
      <c r="B32" s="438" t="s">
        <v>407</v>
      </c>
      <c r="C32" s="75">
        <f>SUM(C30:C31)</f>
        <v>7859</v>
      </c>
      <c r="D32" s="75">
        <f>SUM(D30:D31)</f>
        <v>7561</v>
      </c>
      <c r="E32" s="57">
        <f>SUM(E30:E31)</f>
        <v>7409</v>
      </c>
      <c r="F32" s="57">
        <f>SUM(F30:F31)</f>
        <v>93</v>
      </c>
      <c r="G32" s="57"/>
      <c r="H32" s="57">
        <f t="shared" si="1"/>
        <v>7502</v>
      </c>
    </row>
    <row r="33" spans="1:8" s="437" customFormat="1" ht="15">
      <c r="A33" s="181" t="s">
        <v>644</v>
      </c>
      <c r="B33" s="436" t="s">
        <v>645</v>
      </c>
      <c r="C33" s="183">
        <f>'kiadások önkormányzat '!C33+'kiadások hivatal '!C33+'kiadások egészségügy'!C33+'kiadások óvoda '!C33+'kiadások könyvtár '!C33+'kiadások kultúrközpont'!C33</f>
        <v>47900</v>
      </c>
      <c r="D33" s="183">
        <f>'kiadások önkormányzat '!D33+'kiadások hivatal '!D33+'kiadások egészségügy'!D33+'kiadások óvoda '!D33+'kiadások könyvtár '!D33+'kiadások kultúrközpont'!D33</f>
        <v>51495</v>
      </c>
      <c r="E33" s="183">
        <f>'kiadások önkormányzat '!E33+'kiadások hivatal '!G33+'kiadások egészségügy'!G33+'kiadások óvoda '!G33+'kiadások könyvtár '!G33+'kiadások kultúrközpont'!G33</f>
        <v>37838</v>
      </c>
      <c r="F33" s="183">
        <f>'kiadások önkormányzat '!F33</f>
        <v>3433</v>
      </c>
      <c r="G33" s="12"/>
      <c r="H33" s="12">
        <f t="shared" si="1"/>
        <v>41271</v>
      </c>
    </row>
    <row r="34" spans="1:8" s="437" customFormat="1" ht="15">
      <c r="A34" s="181" t="s">
        <v>646</v>
      </c>
      <c r="B34" s="436" t="s">
        <v>647</v>
      </c>
      <c r="C34" s="183">
        <f>'kiadások önkormányzat '!C34+'kiadások hivatal '!C34+'kiadások egészségügy'!C34+'kiadások óvoda '!C34+'kiadások könyvtár '!C34+'kiadások kultúrközpont'!C34</f>
        <v>34893</v>
      </c>
      <c r="D34" s="183">
        <f>'kiadások önkormányzat '!D34+'kiadások hivatal '!D34+'kiadások egészségügy'!D34+'kiadások óvoda '!D34+'kiadások könyvtár '!D34+'kiadások kultúrközpont'!D34</f>
        <v>34048</v>
      </c>
      <c r="E34" s="183">
        <f>'kiadások önkormányzat '!E34+'kiadások hivatal '!G34+'kiadások egészségügy'!G34+'kiadások óvoda '!G34+'kiadások könyvtár '!G34+'kiadások kultúrközpont'!G34</f>
        <v>33304</v>
      </c>
      <c r="F34" s="183">
        <f>'kiadások önkormányzat '!F34</f>
        <v>0</v>
      </c>
      <c r="G34" s="12"/>
      <c r="H34" s="12">
        <f t="shared" si="1"/>
        <v>33304</v>
      </c>
    </row>
    <row r="35" spans="1:8" s="437" customFormat="1" ht="15">
      <c r="A35" s="181" t="s">
        <v>648</v>
      </c>
      <c r="B35" s="436" t="s">
        <v>649</v>
      </c>
      <c r="C35" s="183">
        <f>'kiadások önkormányzat '!C35+'kiadások hivatal '!C35+'kiadások egészségügy'!C35+'kiadások óvoda '!C35+'kiadások könyvtár '!C35+'kiadások kultúrközpont'!C35</f>
        <v>590</v>
      </c>
      <c r="D35" s="183">
        <f>'kiadások önkormányzat '!D35+'kiadások hivatal '!D35+'kiadások egészségügy'!D35+'kiadások óvoda '!D35+'kiadások könyvtár '!D35+'kiadások kultúrközpont'!D35</f>
        <v>1199</v>
      </c>
      <c r="E35" s="183">
        <f>'kiadások önkormányzat '!E35+'kiadások hivatal '!G35+'kiadások egészségügy'!G35+'kiadások óvoda '!G35+'kiadások könyvtár '!G35+'kiadások kultúrközpont'!G35</f>
        <v>306</v>
      </c>
      <c r="F35" s="183">
        <f>'kiadások önkormányzat '!F35</f>
        <v>750</v>
      </c>
      <c r="G35" s="12"/>
      <c r="H35" s="12">
        <f t="shared" si="1"/>
        <v>1056</v>
      </c>
    </row>
    <row r="36" spans="1:8" s="437" customFormat="1" ht="15">
      <c r="A36" s="181" t="s">
        <v>650</v>
      </c>
      <c r="B36" s="436" t="s">
        <v>651</v>
      </c>
      <c r="C36" s="183">
        <f>'kiadások önkormányzat '!C36+'kiadások hivatal '!C36+'kiadások egészségügy'!C36+'kiadások óvoda '!C36+'kiadások könyvtár '!C36+'kiadások kultúrközpont'!C36</f>
        <v>17386</v>
      </c>
      <c r="D36" s="183">
        <f>'kiadások önkormányzat '!D36+'kiadások hivatal '!D36+'kiadások egészségügy'!D36+'kiadások óvoda '!D36+'kiadások könyvtár '!D36+'kiadások kultúrközpont'!D36</f>
        <v>30290</v>
      </c>
      <c r="E36" s="183">
        <f>'kiadások önkormányzat '!E36+'kiadások hivatal '!G36+'kiadások egészségügy'!G36+'kiadások óvoda '!G36+'kiadások könyvtár '!G36+'kiadások kultúrközpont'!G36</f>
        <v>28222</v>
      </c>
      <c r="F36" s="183">
        <f>'kiadások önkormányzat '!F36</f>
        <v>1205</v>
      </c>
      <c r="G36" s="12"/>
      <c r="H36" s="12">
        <f t="shared" si="1"/>
        <v>29427</v>
      </c>
    </row>
    <row r="37" spans="1:8" s="437" customFormat="1" ht="15">
      <c r="A37" s="216" t="s">
        <v>652</v>
      </c>
      <c r="B37" s="436" t="s">
        <v>653</v>
      </c>
      <c r="C37" s="183"/>
      <c r="D37" s="183"/>
      <c r="E37" s="183"/>
      <c r="F37" s="183"/>
      <c r="G37" s="12"/>
      <c r="H37" s="12"/>
    </row>
    <row r="38" spans="1:8" s="437" customFormat="1" ht="15">
      <c r="A38" s="311" t="s">
        <v>654</v>
      </c>
      <c r="B38" s="436" t="s">
        <v>655</v>
      </c>
      <c r="C38" s="183">
        <f>'kiadások önkormányzat '!C38+'kiadások hivatal '!C38+'kiadások egészségügy'!C38+'kiadások óvoda '!C38+'kiadások könyvtár '!C38+'kiadások kultúrközpont'!C38</f>
        <v>43350</v>
      </c>
      <c r="D38" s="183">
        <f>'kiadások önkormányzat '!D38+'kiadások hivatal '!D38+'kiadások egészségügy'!D38+'kiadások óvoda '!D38+'kiadások könyvtár '!D38+'kiadások kultúrközpont'!D38</f>
        <v>57874</v>
      </c>
      <c r="E38" s="183">
        <f>'kiadások önkormányzat '!E38+'kiadások hivatal '!G38+'kiadások egészségügy'!G38+'kiadások óvoda '!G38+'kiadások könyvtár '!G38+'kiadások kultúrközpont'!G38</f>
        <v>57391</v>
      </c>
      <c r="F38" s="183">
        <f>'kiadások önkormányzat '!F38</f>
        <v>0</v>
      </c>
      <c r="G38" s="12"/>
      <c r="H38" s="12">
        <f t="shared" si="1"/>
        <v>57391</v>
      </c>
    </row>
    <row r="39" spans="1:8" s="437" customFormat="1" ht="15">
      <c r="A39" s="181" t="s">
        <v>656</v>
      </c>
      <c r="B39" s="436" t="s">
        <v>657</v>
      </c>
      <c r="C39" s="183">
        <f>'kiadások önkormányzat '!C39+'kiadások hivatal '!C39+'kiadások egészségügy'!C39+'kiadások óvoda '!C39+'kiadások könyvtár '!C39+'kiadások kultúrközpont'!C39</f>
        <v>63714</v>
      </c>
      <c r="D39" s="183">
        <f>'kiadások önkormányzat '!D39+'kiadások hivatal '!D39+'kiadások egészségügy'!D39+'kiadások óvoda '!D39+'kiadások könyvtár '!D39+'kiadások kultúrközpont'!D39</f>
        <v>56955</v>
      </c>
      <c r="E39" s="183">
        <f>'kiadások önkormányzat '!E39+'kiadások hivatal '!G39+'kiadások egészségügy'!G39+'kiadások óvoda '!G39+'kiadások könyvtár '!G39+'kiadások kultúrközpont'!G39</f>
        <v>55578</v>
      </c>
      <c r="F39" s="183">
        <f>'kiadások önkormányzat '!F39</f>
        <v>938</v>
      </c>
      <c r="G39" s="12"/>
      <c r="H39" s="12">
        <f t="shared" si="1"/>
        <v>56516</v>
      </c>
    </row>
    <row r="40" spans="1:8" s="437" customFormat="1" ht="15">
      <c r="A40" s="187" t="s">
        <v>408</v>
      </c>
      <c r="B40" s="438" t="s">
        <v>409</v>
      </c>
      <c r="C40" s="75">
        <f>SUM(C33:C39)</f>
        <v>207833</v>
      </c>
      <c r="D40" s="75">
        <f>SUM(D33:D39)</f>
        <v>231861</v>
      </c>
      <c r="E40" s="57">
        <f>SUM(E33:E39)</f>
        <v>212639</v>
      </c>
      <c r="F40" s="57">
        <f>SUM(F33:F39)</f>
        <v>6326</v>
      </c>
      <c r="G40" s="12"/>
      <c r="H40" s="57">
        <f t="shared" si="1"/>
        <v>218965</v>
      </c>
    </row>
    <row r="41" spans="1:8" s="437" customFormat="1" ht="15">
      <c r="A41" s="181" t="s">
        <v>658</v>
      </c>
      <c r="B41" s="436" t="s">
        <v>659</v>
      </c>
      <c r="C41" s="183">
        <f>'kiadások önkormányzat '!C41+'kiadások hivatal '!C41+'kiadások egészségügy'!C41+'kiadások óvoda '!C41+'kiadások könyvtár '!C41+'kiadások kultúrközpont'!C41</f>
        <v>1980</v>
      </c>
      <c r="D41" s="183">
        <f>'kiadások önkormányzat '!D41+'kiadások hivatal '!D41+'kiadások egészségügy'!D41+'kiadások óvoda '!D41+'kiadások könyvtár '!D41+'kiadások kultúrközpont'!D41</f>
        <v>2084</v>
      </c>
      <c r="E41" s="183">
        <f>'kiadások önkormányzat '!E41+'kiadások hivatal '!G41+'kiadások egészségügy'!G41+'kiadások óvoda '!G41+'kiadások könyvtár '!G41+'kiadások kultúrközpont'!G41</f>
        <v>1816</v>
      </c>
      <c r="F41" s="183">
        <f>'kiadások önkormányzat '!F41</f>
        <v>0</v>
      </c>
      <c r="G41" s="12"/>
      <c r="H41" s="12">
        <f t="shared" si="1"/>
        <v>1816</v>
      </c>
    </row>
    <row r="42" spans="1:8" s="437" customFormat="1" ht="15">
      <c r="A42" s="181" t="s">
        <v>660</v>
      </c>
      <c r="B42" s="436" t="s">
        <v>661</v>
      </c>
      <c r="C42" s="183">
        <f>'kiadások önkormányzat '!C42+'kiadások hivatal '!C42+'kiadások egészségügy'!C42+'kiadások óvoda '!C42+'kiadások könyvtár '!C42+'kiadások kultúrközpont'!C42</f>
        <v>0</v>
      </c>
      <c r="D42" s="183">
        <f>'kiadások önkormányzat '!D42+'kiadások hivatal '!D42+'kiadások egészségügy'!D42+'kiadások óvoda '!D42+'kiadások könyvtár '!D42+'kiadások kultúrközpont'!D42</f>
        <v>36</v>
      </c>
      <c r="E42" s="183">
        <f>'kiadások önkormányzat '!E42+'kiadások hivatal '!G42+'kiadások egészségügy'!G42+'kiadások óvoda '!G42+'kiadások könyvtár '!G42+'kiadások kultúrközpont'!G42</f>
        <v>36</v>
      </c>
      <c r="F42" s="183">
        <f>'kiadások önkormányzat '!F42</f>
        <v>0</v>
      </c>
      <c r="G42" s="12"/>
      <c r="H42" s="12">
        <f t="shared" si="1"/>
        <v>36</v>
      </c>
    </row>
    <row r="43" spans="1:8" s="437" customFormat="1" ht="15">
      <c r="A43" s="187" t="s">
        <v>410</v>
      </c>
      <c r="B43" s="438" t="s">
        <v>411</v>
      </c>
      <c r="C43" s="75">
        <f>SUM(C41:C42)</f>
        <v>1980</v>
      </c>
      <c r="D43" s="75">
        <f>SUM(D41:D42)</f>
        <v>2120</v>
      </c>
      <c r="E43" s="57">
        <f>SUM(E41:E42)</f>
        <v>1852</v>
      </c>
      <c r="F43" s="57">
        <f>SUM(F41:F42)</f>
        <v>0</v>
      </c>
      <c r="G43" s="57"/>
      <c r="H43" s="57">
        <f t="shared" si="1"/>
        <v>1852</v>
      </c>
    </row>
    <row r="44" spans="1:8" s="437" customFormat="1" ht="15">
      <c r="A44" s="181" t="s">
        <v>662</v>
      </c>
      <c r="B44" s="436" t="s">
        <v>663</v>
      </c>
      <c r="C44" s="183">
        <f>'kiadások önkormányzat '!C44+'kiadások hivatal '!C44+'kiadások egészségügy'!C44+'kiadások óvoda '!C44+'kiadások könyvtár '!C44+'kiadások kultúrközpont'!C44</f>
        <v>40307</v>
      </c>
      <c r="D44" s="183">
        <f>'kiadások önkormányzat '!D44+'kiadások hivatal '!D44+'kiadások egészségügy'!D44+'kiadások óvoda '!D44+'kiadások könyvtár '!D44+'kiadások kultúrközpont'!D44</f>
        <v>53479</v>
      </c>
      <c r="E44" s="183">
        <f>'kiadások önkormányzat '!E44+'kiadások hivatal '!G44+'kiadások egészségügy'!G44+'kiadások óvoda '!G44+'kiadások könyvtár '!G44+'kiadások kultúrközpont'!G44</f>
        <v>44706</v>
      </c>
      <c r="F44" s="183">
        <f>'kiadások önkormányzat '!F44</f>
        <v>1892</v>
      </c>
      <c r="G44" s="12"/>
      <c r="H44" s="12">
        <f t="shared" si="1"/>
        <v>46598</v>
      </c>
    </row>
    <row r="45" spans="1:8" s="437" customFormat="1" ht="15">
      <c r="A45" s="181" t="s">
        <v>664</v>
      </c>
      <c r="B45" s="436" t="s">
        <v>665</v>
      </c>
      <c r="C45" s="183">
        <f>'kiadások önkormányzat '!C45+'kiadások hivatal '!C45+'kiadások egészségügy'!C45+'kiadások óvoda '!C45+'kiadások könyvtár '!C45+'kiadások kultúrközpont'!C45</f>
        <v>13236</v>
      </c>
      <c r="D45" s="183">
        <f>'kiadások önkormányzat '!D45+'kiadások hivatal '!D45+'kiadások egészségügy'!D45+'kiadások óvoda '!D45+'kiadások könyvtár '!D45+'kiadások kultúrközpont'!D45</f>
        <v>96108</v>
      </c>
      <c r="E45" s="183">
        <f>'kiadások önkormányzat '!E45+'kiadások hivatal '!G45+'kiadások egészségügy'!G45+'kiadások óvoda '!G45+'kiadások könyvtár '!G45+'kiadások kultúrközpont'!G45</f>
        <v>96108</v>
      </c>
      <c r="F45" s="183">
        <f>'kiadások önkormányzat '!F45</f>
        <v>0</v>
      </c>
      <c r="G45" s="12"/>
      <c r="H45" s="12">
        <f t="shared" si="1"/>
        <v>96108</v>
      </c>
    </row>
    <row r="46" spans="1:8" s="437" customFormat="1" ht="15">
      <c r="A46" s="181" t="s">
        <v>666</v>
      </c>
      <c r="B46" s="436" t="s">
        <v>667</v>
      </c>
      <c r="C46" s="183">
        <f>'kiadások önkormányzat '!C46+'kiadások hivatal '!C46+'kiadások egészségügy'!C46+'kiadások óvoda '!C46+'kiadások könyvtár '!C46+'kiadások kultúrközpont'!C46</f>
        <v>1000</v>
      </c>
      <c r="D46" s="183">
        <f>'kiadások önkormányzat '!D46+'kiadások hivatal '!D46+'kiadások egészségügy'!D46+'kiadások óvoda '!D46+'kiadások könyvtár '!D46+'kiadások kultúrközpont'!D46</f>
        <v>1000</v>
      </c>
      <c r="E46" s="183">
        <f>'kiadások önkormányzat '!E46+'kiadások hivatal '!G46+'kiadások egészségügy'!G46+'kiadások óvoda '!G46+'kiadások könyvtár '!G46+'kiadások kultúrközpont'!G46</f>
        <v>653</v>
      </c>
      <c r="F46" s="183">
        <f>'kiadások önkormányzat '!F46</f>
        <v>0</v>
      </c>
      <c r="G46" s="12"/>
      <c r="H46" s="12">
        <f t="shared" si="1"/>
        <v>653</v>
      </c>
    </row>
    <row r="47" spans="1:8" s="437" customFormat="1" ht="15">
      <c r="A47" s="181" t="s">
        <v>668</v>
      </c>
      <c r="B47" s="436" t="s">
        <v>669</v>
      </c>
      <c r="C47" s="183"/>
      <c r="D47" s="183">
        <f>'kiadások önkormányzat '!D47+'kiadások hivatal '!D47+'kiadások egészségügy'!D47+'kiadások óvoda '!D47+'kiadások könyvtár '!D47+'kiadások kultúrközpont'!D47</f>
        <v>0</v>
      </c>
      <c r="E47" s="183">
        <f>'kiadások önkormányzat '!E47+'kiadások hivatal '!G47+'kiadások egészségügy'!G47+'kiadások óvoda '!G47+'kiadások könyvtár '!G47+'kiadások kultúrközpont'!G47</f>
        <v>0</v>
      </c>
      <c r="F47" s="183">
        <f>'kiadások önkormányzat '!F47</f>
        <v>0</v>
      </c>
      <c r="G47" s="12"/>
      <c r="H47" s="12">
        <f t="shared" si="1"/>
        <v>0</v>
      </c>
    </row>
    <row r="48" spans="1:8" s="437" customFormat="1" ht="15">
      <c r="A48" s="181" t="s">
        <v>670</v>
      </c>
      <c r="B48" s="436" t="s">
        <v>671</v>
      </c>
      <c r="C48" s="183">
        <f>'kiadások önkormányzat '!C48+'kiadások hivatal '!C48+'kiadások egészségügy'!C48+'kiadások óvoda '!C48+'kiadások könyvtár '!C48+'kiadások kultúrközpont'!C48</f>
        <v>26223</v>
      </c>
      <c r="D48" s="183">
        <f>'kiadások önkormányzat '!D48+'kiadások hivatal '!D48+'kiadások egészségügy'!D48+'kiadások óvoda '!D48+'kiadások könyvtár '!D48+'kiadások kultúrközpont'!D48</f>
        <v>8625</v>
      </c>
      <c r="E48" s="183">
        <f>'kiadások önkormányzat '!E48+'kiadások hivatal '!G48+'kiadások egészségügy'!G48+'kiadások óvoda '!G48+'kiadások könyvtár '!G48+'kiadások kultúrközpont'!G48</f>
        <v>5541</v>
      </c>
      <c r="F48" s="183">
        <f>'kiadások önkormányzat '!F48</f>
        <v>0</v>
      </c>
      <c r="G48" s="12"/>
      <c r="H48" s="12">
        <f t="shared" si="1"/>
        <v>5541</v>
      </c>
    </row>
    <row r="49" spans="1:8" s="437" customFormat="1" ht="15">
      <c r="A49" s="187" t="s">
        <v>412</v>
      </c>
      <c r="B49" s="438" t="s">
        <v>413</v>
      </c>
      <c r="C49" s="75">
        <f>SUM(C44:C48)</f>
        <v>80766</v>
      </c>
      <c r="D49" s="75">
        <f>SUM(D44:D48)</f>
        <v>159212</v>
      </c>
      <c r="E49" s="57">
        <f>SUM(E44:E48)</f>
        <v>147008</v>
      </c>
      <c r="F49" s="57">
        <f>SUM(F44:F48)</f>
        <v>1892</v>
      </c>
      <c r="G49" s="57"/>
      <c r="H49" s="57">
        <f t="shared" si="1"/>
        <v>148900</v>
      </c>
    </row>
    <row r="50" spans="1:8" s="437" customFormat="1" ht="15">
      <c r="A50" s="199" t="s">
        <v>101</v>
      </c>
      <c r="B50" s="439" t="s">
        <v>414</v>
      </c>
      <c r="C50" s="75">
        <f>C29+C32+C40+C43+C49</f>
        <v>320268</v>
      </c>
      <c r="D50" s="75">
        <f>D29+D32+D40+D43+D49</f>
        <v>429343</v>
      </c>
      <c r="E50" s="75">
        <f>E29+E32+E40+E43+E49</f>
        <v>395075</v>
      </c>
      <c r="F50" s="57">
        <f>F29+F32+F40+F43+F49</f>
        <v>10117</v>
      </c>
      <c r="G50" s="57"/>
      <c r="H50" s="75">
        <f>H29+H32+H40+H43+H49</f>
        <v>405192</v>
      </c>
    </row>
    <row r="51" spans="1:8" s="437" customFormat="1" ht="15">
      <c r="A51" s="181" t="s">
        <v>415</v>
      </c>
      <c r="B51" s="436" t="s">
        <v>416</v>
      </c>
      <c r="C51" s="183"/>
      <c r="D51" s="183">
        <f>'kiadások önkormányzat '!D51+'kiadások hivatal '!D51+'kiadások egészségügy'!D51+'kiadások óvoda '!D51+'kiadások könyvtár '!D51+'kiadások kultúrközpont'!D51</f>
        <v>0</v>
      </c>
      <c r="E51" s="183"/>
      <c r="F51" s="12"/>
      <c r="G51" s="12"/>
      <c r="H51" s="12"/>
    </row>
    <row r="52" spans="1:8" s="437" customFormat="1" ht="15">
      <c r="A52" s="181" t="s">
        <v>319</v>
      </c>
      <c r="B52" s="436" t="s">
        <v>318</v>
      </c>
      <c r="C52" s="183"/>
      <c r="D52" s="183">
        <f>'kiadások önkormányzat '!D52+'kiadások hivatal '!D52+'kiadások egészségügy'!D52+'kiadások óvoda '!D52+'kiadások könyvtár '!D52+'kiadások kultúrközpont'!D52</f>
        <v>840</v>
      </c>
      <c r="E52" s="183">
        <f>'kiadások önkormányzat '!E52+'kiadások hivatal '!G52+'kiadások egészségügy'!G52+'kiadások óvoda '!G52+'kiadások könyvtár '!G52+'kiadások kultúrközpont'!G52</f>
        <v>840</v>
      </c>
      <c r="F52" s="12"/>
      <c r="G52" s="12"/>
      <c r="H52" s="183">
        <f>'kiadások önkormányzat '!H52+'kiadások hivatal '!J52+'kiadások egészségügy'!J52+'kiadások óvoda '!J52+'kiadások könyvtár '!J52+'kiadások kultúrközpont'!J52</f>
        <v>840</v>
      </c>
    </row>
    <row r="53" spans="1:8" s="437" customFormat="1" ht="15">
      <c r="A53" s="216" t="s">
        <v>417</v>
      </c>
      <c r="B53" s="436" t="s">
        <v>418</v>
      </c>
      <c r="C53" s="183"/>
      <c r="D53" s="183">
        <f>'kiadások önkormányzat '!D53+'kiadások hivatal '!D53+'kiadások egészségügy'!D53+'kiadások óvoda '!D53+'kiadások könyvtár '!D53+'kiadások kultúrközpont'!D53</f>
        <v>0</v>
      </c>
      <c r="E53" s="183"/>
      <c r="F53" s="12"/>
      <c r="G53" s="12"/>
      <c r="H53" s="12"/>
    </row>
    <row r="54" spans="1:8" s="437" customFormat="1" ht="15">
      <c r="A54" s="216" t="s">
        <v>419</v>
      </c>
      <c r="B54" s="436" t="s">
        <v>320</v>
      </c>
      <c r="C54" s="183"/>
      <c r="D54" s="183">
        <f>'kiadások önkormányzat '!D54+'kiadások hivatal '!D54+'kiadások egészségügy'!D54+'kiadások óvoda '!D54+'kiadások könyvtár '!D54+'kiadások kultúrközpont'!D54</f>
        <v>0</v>
      </c>
      <c r="E54" s="183"/>
      <c r="F54" s="12"/>
      <c r="G54" s="12"/>
      <c r="H54" s="12"/>
    </row>
    <row r="55" spans="1:8" s="437" customFormat="1" ht="15">
      <c r="A55" s="216" t="s">
        <v>420</v>
      </c>
      <c r="B55" s="436" t="s">
        <v>325</v>
      </c>
      <c r="C55" s="183"/>
      <c r="D55" s="183">
        <f>'kiadások önkormányzat '!D55+'kiadások hivatal '!D55+'kiadások egészségügy'!D55+'kiadások óvoda '!D55+'kiadások könyvtár '!D55+'kiadások kultúrközpont'!D55</f>
        <v>0</v>
      </c>
      <c r="E55" s="183"/>
      <c r="F55" s="12"/>
      <c r="G55" s="12"/>
      <c r="H55" s="12"/>
    </row>
    <row r="56" spans="1:8" s="437" customFormat="1" ht="15">
      <c r="A56" s="181" t="s">
        <v>421</v>
      </c>
      <c r="B56" s="436" t="s">
        <v>326</v>
      </c>
      <c r="C56" s="183"/>
      <c r="D56" s="183">
        <f>'kiadások önkormányzat '!D56+'kiadások hivatal '!D56+'kiadások egészségügy'!D56+'kiadások óvoda '!D56+'kiadások könyvtár '!D56+'kiadások kultúrközpont'!D56</f>
        <v>0</v>
      </c>
      <c r="E56" s="183"/>
      <c r="F56" s="12"/>
      <c r="G56" s="12"/>
      <c r="H56" s="12"/>
    </row>
    <row r="57" spans="1:8" s="437" customFormat="1" ht="15">
      <c r="A57" s="181" t="s">
        <v>422</v>
      </c>
      <c r="B57" s="436" t="s">
        <v>329</v>
      </c>
      <c r="C57" s="183"/>
      <c r="D57" s="183">
        <f>'kiadások önkormányzat '!D57+'kiadások hivatal '!D57+'kiadások egészségügy'!D57+'kiadások óvoda '!D57+'kiadások könyvtár '!D57+'kiadások kultúrközpont'!D57</f>
        <v>0</v>
      </c>
      <c r="E57" s="183"/>
      <c r="F57" s="12"/>
      <c r="G57" s="12"/>
      <c r="H57" s="12"/>
    </row>
    <row r="58" spans="1:8" s="437" customFormat="1" ht="15">
      <c r="A58" s="181" t="s">
        <v>423</v>
      </c>
      <c r="B58" s="436" t="s">
        <v>330</v>
      </c>
      <c r="C58" s="183">
        <f>'kiadások önkormányzat '!C58+'kiadások hivatal '!C58+'kiadások egészségügy'!C58+'kiadások óvoda '!C58+'kiadások könyvtár '!C58+'kiadások kultúrközpont'!C58</f>
        <v>7000</v>
      </c>
      <c r="D58" s="183">
        <f>'kiadások önkormányzat '!D58+'kiadások hivatal '!D58+'kiadások egészségügy'!D58+'kiadások óvoda '!D58+'kiadások könyvtár '!D58+'kiadások kultúrközpont'!D58</f>
        <v>6475</v>
      </c>
      <c r="E58" s="183">
        <f>'kiadások önkormányzat '!E58+'kiadások hivatal '!G58+'kiadások egészségügy'!G58+'kiadások óvoda '!G58+'kiadások könyvtár '!G58+'kiadások kultúrközpont'!G58</f>
        <v>3483</v>
      </c>
      <c r="F58" s="12"/>
      <c r="G58" s="12"/>
      <c r="H58" s="12">
        <f>SUM(E58:G58)</f>
        <v>3483</v>
      </c>
    </row>
    <row r="59" spans="1:8" s="437" customFormat="1" ht="15">
      <c r="A59" s="199" t="s">
        <v>100</v>
      </c>
      <c r="B59" s="439" t="s">
        <v>332</v>
      </c>
      <c r="C59" s="75">
        <f>SUM(C51:C58)</f>
        <v>7000</v>
      </c>
      <c r="D59" s="75">
        <f>SUM(D51:D58)</f>
        <v>7315</v>
      </c>
      <c r="E59" s="57">
        <f>SUM(E52:E58)</f>
        <v>4323</v>
      </c>
      <c r="F59" s="57"/>
      <c r="G59" s="57"/>
      <c r="H59" s="57">
        <f>SUM(E59:G59)</f>
        <v>4323</v>
      </c>
    </row>
    <row r="60" spans="1:8" s="437" customFormat="1" ht="15">
      <c r="A60" s="201" t="s">
        <v>424</v>
      </c>
      <c r="B60" s="436" t="s">
        <v>425</v>
      </c>
      <c r="C60" s="183"/>
      <c r="D60" s="183">
        <f>'kiadások önkormányzat '!D60+'kiadások hivatal '!D60+'kiadások egészségügy'!D60+'kiadások óvoda '!D60+'kiadások könyvtár '!D60+'kiadások kultúrközpont'!D60</f>
        <v>0</v>
      </c>
      <c r="E60" s="183"/>
      <c r="F60" s="183"/>
      <c r="G60" s="12"/>
      <c r="H60" s="12"/>
    </row>
    <row r="61" spans="1:8" s="437" customFormat="1" ht="15">
      <c r="A61" s="201" t="s">
        <v>426</v>
      </c>
      <c r="B61" s="436" t="s">
        <v>427</v>
      </c>
      <c r="C61" s="183"/>
      <c r="D61" s="183">
        <f>'kiadások önkormányzat '!D61+'kiadások hivatal '!D61+'kiadások egészségügy'!D61+'kiadások óvoda '!D61+'kiadások könyvtár '!D61+'kiadások kultúrközpont'!D61</f>
        <v>1220</v>
      </c>
      <c r="E61" s="183">
        <f>'kiadások önkormányzat '!E61+'kiadások hivatal '!G61+'kiadások egészségügy'!G61+'kiadások óvoda '!G61+'kiadások könyvtár '!G61+'kiadások kultúrközpont'!G61</f>
        <v>1220</v>
      </c>
      <c r="F61" s="183"/>
      <c r="G61" s="12"/>
      <c r="H61" s="12">
        <f>SUM(E61:G61)</f>
        <v>1220</v>
      </c>
    </row>
    <row r="62" spans="1:8" s="437" customFormat="1" ht="15">
      <c r="A62" s="201" t="s">
        <v>428</v>
      </c>
      <c r="B62" s="436" t="s">
        <v>429</v>
      </c>
      <c r="C62" s="183"/>
      <c r="D62" s="183">
        <f>'kiadások önkormányzat '!D62+'kiadások hivatal '!D62+'kiadások egészségügy'!D62+'kiadások óvoda '!D62+'kiadások könyvtár '!D62+'kiadások kultúrközpont'!D62</f>
        <v>0</v>
      </c>
      <c r="E62" s="183"/>
      <c r="F62" s="183"/>
      <c r="G62" s="12"/>
      <c r="H62" s="12"/>
    </row>
    <row r="63" spans="1:8" s="437" customFormat="1" ht="15">
      <c r="A63" s="201" t="s">
        <v>192</v>
      </c>
      <c r="B63" s="436" t="s">
        <v>182</v>
      </c>
      <c r="C63" s="183"/>
      <c r="D63" s="183">
        <f>'kiadások önkormányzat '!D63+'kiadások hivatal '!D63+'kiadások egészségügy'!D63+'kiadások óvoda '!D63+'kiadások könyvtár '!D63+'kiadások kultúrközpont'!D63</f>
        <v>0</v>
      </c>
      <c r="E63" s="183"/>
      <c r="F63" s="183"/>
      <c r="G63" s="12"/>
      <c r="H63" s="12"/>
    </row>
    <row r="64" spans="1:8" s="437" customFormat="1" ht="15">
      <c r="A64" s="201" t="s">
        <v>430</v>
      </c>
      <c r="B64" s="436" t="s">
        <v>193</v>
      </c>
      <c r="C64" s="183"/>
      <c r="D64" s="183">
        <f>'kiadások önkormányzat '!D64+'kiadások hivatal '!D64+'kiadások egészségügy'!D64+'kiadások óvoda '!D64+'kiadások könyvtár '!D64+'kiadások kultúrközpont'!D64</f>
        <v>0</v>
      </c>
      <c r="E64" s="183"/>
      <c r="F64" s="183"/>
      <c r="G64" s="12"/>
      <c r="H64" s="12"/>
    </row>
    <row r="65" spans="1:8" s="437" customFormat="1" ht="15">
      <c r="A65" s="201" t="s">
        <v>196</v>
      </c>
      <c r="B65" s="436" t="s">
        <v>195</v>
      </c>
      <c r="C65" s="183">
        <f>'kiadások önkormányzat '!C65+'kiadások hivatal '!C65+'kiadások egészségügy'!C65+'kiadások óvoda '!C65+'kiadások könyvtár '!C65+'kiadások kultúrközpont'!C65</f>
        <v>102673</v>
      </c>
      <c r="D65" s="183">
        <f>'kiadások önkormányzat '!D65+'kiadások hivatal '!D65+'kiadások egészségügy'!D65+'kiadások óvoda '!D65+'kiadások könyvtár '!D65+'kiadások kultúrközpont'!D65</f>
        <v>114990</v>
      </c>
      <c r="E65" s="183">
        <f>'kiadások önkormányzat '!E65+'kiadások hivatal '!G65+'kiadások egészségügy'!G65+'kiadások óvoda '!G65+'kiadások könyvtár '!G65+'kiadások kultúrközpont'!G65</f>
        <v>111985</v>
      </c>
      <c r="F65" s="183"/>
      <c r="G65" s="12"/>
      <c r="H65" s="12">
        <f>SUM(E65:G65)</f>
        <v>111985</v>
      </c>
    </row>
    <row r="66" spans="1:8" s="437" customFormat="1" ht="15">
      <c r="A66" s="201" t="s">
        <v>431</v>
      </c>
      <c r="B66" s="436" t="s">
        <v>432</v>
      </c>
      <c r="C66" s="183"/>
      <c r="D66" s="183">
        <f>'kiadások önkormányzat '!D66+'kiadások hivatal '!D66+'kiadások egészségügy'!D66+'kiadások óvoda '!D66+'kiadások könyvtár '!D66+'kiadások kultúrközpont'!D66</f>
        <v>0</v>
      </c>
      <c r="E66" s="183"/>
      <c r="F66" s="183"/>
      <c r="G66" s="12"/>
      <c r="H66" s="12"/>
    </row>
    <row r="67" spans="1:8" s="437" customFormat="1" ht="15">
      <c r="A67" s="201" t="s">
        <v>433</v>
      </c>
      <c r="B67" s="436" t="s">
        <v>197</v>
      </c>
      <c r="C67" s="183"/>
      <c r="D67" s="183">
        <f>'kiadások önkormányzat '!D67+'kiadások hivatal '!D67+'kiadások egészségügy'!D67+'kiadások óvoda '!D67+'kiadások könyvtár '!D67+'kiadások kultúrközpont'!D67</f>
        <v>0</v>
      </c>
      <c r="E67" s="183"/>
      <c r="F67" s="183">
        <f>'kiadások önkormányzat '!F67</f>
        <v>0</v>
      </c>
      <c r="G67" s="12"/>
      <c r="H67" s="12">
        <f>SUM(E67:G67)</f>
        <v>0</v>
      </c>
    </row>
    <row r="68" spans="1:8" s="437" customFormat="1" ht="15">
      <c r="A68" s="201" t="s">
        <v>434</v>
      </c>
      <c r="B68" s="436" t="s">
        <v>435</v>
      </c>
      <c r="C68" s="183"/>
      <c r="D68" s="183">
        <f>'kiadások önkormányzat '!D68+'kiadások hivatal '!D68+'kiadások egészségügy'!D68+'kiadások óvoda '!D68+'kiadások könyvtár '!D68+'kiadások kultúrközpont'!D68</f>
        <v>0</v>
      </c>
      <c r="E68" s="183"/>
      <c r="F68" s="183"/>
      <c r="G68" s="12"/>
      <c r="H68" s="12"/>
    </row>
    <row r="69" spans="1:8" s="437" customFormat="1" ht="15">
      <c r="A69" s="306" t="s">
        <v>436</v>
      </c>
      <c r="B69" s="436" t="s">
        <v>437</v>
      </c>
      <c r="C69" s="183"/>
      <c r="D69" s="183">
        <f>'kiadások önkormányzat '!D69+'kiadások hivatal '!D69+'kiadások egészségügy'!D69+'kiadások óvoda '!D69+'kiadások könyvtár '!D69+'kiadások kultúrközpont'!D69</f>
        <v>0</v>
      </c>
      <c r="E69" s="183"/>
      <c r="F69" s="183"/>
      <c r="G69" s="12"/>
      <c r="H69" s="12"/>
    </row>
    <row r="70" spans="1:8" s="437" customFormat="1" ht="15">
      <c r="A70" s="201" t="s">
        <v>822</v>
      </c>
      <c r="B70" s="436" t="s">
        <v>206</v>
      </c>
      <c r="C70" s="183"/>
      <c r="D70" s="183">
        <f>'kiadások önkormányzat '!D70+'kiadások hivatal '!D70+'kiadások egészségügy'!D70+'kiadások óvoda '!D70+'kiadások könyvtár '!D70+'kiadások kultúrközpont'!D70</f>
        <v>0</v>
      </c>
      <c r="E70" s="183"/>
      <c r="F70" s="183"/>
      <c r="G70" s="12"/>
      <c r="H70" s="12"/>
    </row>
    <row r="71" spans="1:8" s="437" customFormat="1" ht="15">
      <c r="A71" s="306" t="s">
        <v>438</v>
      </c>
      <c r="B71" s="436" t="s">
        <v>439</v>
      </c>
      <c r="C71" s="183">
        <f>'kiadások önkormányzat '!C71+'kiadások hivatal '!C71+'kiadások egészségügy'!C71+'kiadások óvoda '!C71+'kiadások könyvtár '!C71+'kiadások kultúrközpont'!C71</f>
        <v>22327</v>
      </c>
      <c r="D71" s="183">
        <f>'kiadások önkormányzat '!D71+'kiadások hivatal '!D71+'kiadások egészségügy'!D71+'kiadások óvoda '!D71+'kiadások könyvtár '!D71+'kiadások kultúrközpont'!D71</f>
        <v>23880</v>
      </c>
      <c r="E71" s="183">
        <f>'kiadások önkormányzat '!E71+'kiadások hivatal '!G71+'kiadások egészségügy'!G71+'kiadások óvoda '!G71+'kiadások könyvtár '!G71+'kiadások kultúrközpont'!G71</f>
        <v>23880</v>
      </c>
      <c r="F71" s="183">
        <f>'kiadások önkormányzat '!F71</f>
        <v>0</v>
      </c>
      <c r="G71" s="12"/>
      <c r="H71" s="12">
        <f>SUM(E71:G71)</f>
        <v>23880</v>
      </c>
    </row>
    <row r="72" spans="1:8" s="437" customFormat="1" ht="15">
      <c r="A72" s="306" t="s">
        <v>798</v>
      </c>
      <c r="B72" s="436" t="s">
        <v>797</v>
      </c>
      <c r="C72" s="183"/>
      <c r="D72" s="183">
        <f>'kiadások önkormányzat '!D72+'kiadások hivatal '!D72+'kiadások egészségügy'!D72+'kiadások óvoda '!D72+'kiadások könyvtár '!D72+'kiadások kultúrközpont'!D72</f>
        <v>11966</v>
      </c>
      <c r="E72" s="183"/>
      <c r="F72" s="183"/>
      <c r="G72" s="12"/>
      <c r="H72" s="12"/>
    </row>
    <row r="73" spans="1:8" s="437" customFormat="1" ht="15">
      <c r="A73" s="199" t="s">
        <v>440</v>
      </c>
      <c r="B73" s="439" t="s">
        <v>441</v>
      </c>
      <c r="C73" s="75">
        <f>SUM(C60:C72)</f>
        <v>125000</v>
      </c>
      <c r="D73" s="75">
        <f>SUM(D60:D72)</f>
        <v>152056</v>
      </c>
      <c r="E73" s="57">
        <f>SUM(E60:E72)</f>
        <v>137085</v>
      </c>
      <c r="F73" s="57">
        <f>SUM(F60:F72)</f>
        <v>0</v>
      </c>
      <c r="G73" s="57"/>
      <c r="H73" s="57">
        <f>SUM(H60:H72)</f>
        <v>137085</v>
      </c>
    </row>
    <row r="74" spans="1:8" s="437" customFormat="1" ht="15.75">
      <c r="A74" s="440" t="s">
        <v>442</v>
      </c>
      <c r="B74" s="439"/>
      <c r="C74" s="75">
        <f>C24+C25+C50+C59+C73</f>
        <v>741562</v>
      </c>
      <c r="D74" s="75">
        <f>D24+D25+D50+D59+D73</f>
        <v>929087</v>
      </c>
      <c r="E74" s="75">
        <f>E24+E25+E50+E59+E73</f>
        <v>870005</v>
      </c>
      <c r="F74" s="57">
        <f>F24+F25+F50+F59+F73</f>
        <v>11983</v>
      </c>
      <c r="G74" s="57"/>
      <c r="H74" s="75">
        <f>H24+H25+H50+H59+H73</f>
        <v>881988</v>
      </c>
    </row>
    <row r="75" spans="1:8" s="437" customFormat="1" ht="15">
      <c r="A75" s="441" t="s">
        <v>259</v>
      </c>
      <c r="B75" s="436" t="s">
        <v>260</v>
      </c>
      <c r="C75" s="183">
        <f>'kiadások önkormányzat '!C75+'kiadások hivatal '!C75+'kiadások egészségügy'!C75+'kiadások óvoda '!C75+'kiadások könyvtár '!C75+'kiadások kultúrközpont'!C75</f>
        <v>0</v>
      </c>
      <c r="D75" s="183">
        <f>'kiadások önkormányzat '!D75+'kiadások hivatal '!D75+'kiadások egészségügy'!D75+'kiadások óvoda '!D75+'kiadások könyvtár '!D75+'kiadások kultúrközpont'!D75</f>
        <v>200</v>
      </c>
      <c r="E75" s="183">
        <f>'kiadások önkormányzat '!E75+'kiadások hivatal '!G75+'kiadások egészségügy'!G75+'kiadások óvoda '!G75+'kiadások könyvtár '!G75+'kiadások kultúrközpont'!G75</f>
        <v>200</v>
      </c>
      <c r="F75" s="183"/>
      <c r="G75" s="12"/>
      <c r="H75" s="12">
        <f>SUM(E75:G75)</f>
        <v>200</v>
      </c>
    </row>
    <row r="76" spans="1:8" s="437" customFormat="1" ht="15">
      <c r="A76" s="441" t="s">
        <v>443</v>
      </c>
      <c r="B76" s="436" t="s">
        <v>262</v>
      </c>
      <c r="C76" s="183">
        <f>'kiadások önkormányzat '!C76+'kiadások hivatal '!C76+'kiadások egészségügy'!C76+'kiadások óvoda '!C76+'kiadások könyvtár '!C76+'kiadások kultúrközpont'!C76</f>
        <v>734641</v>
      </c>
      <c r="D76" s="183">
        <f>'kiadások önkormányzat '!D76+'kiadások hivatal '!D76+'kiadások egészségügy'!D76+'kiadások óvoda '!D76+'kiadások könyvtár '!D76+'kiadások kultúrközpont'!D76</f>
        <v>591024</v>
      </c>
      <c r="E76" s="183">
        <f>'kiadások önkormányzat '!E76+'kiadások hivatal '!G76+'kiadások egészségügy'!G76+'kiadások óvoda '!G76+'kiadások könyvtár '!G76+'kiadások kultúrközpont'!G76</f>
        <v>367275</v>
      </c>
      <c r="F76" s="183"/>
      <c r="G76" s="12"/>
      <c r="H76" s="12">
        <f>SUM(E76:G76)</f>
        <v>367275</v>
      </c>
    </row>
    <row r="77" spans="1:8" s="437" customFormat="1" ht="15">
      <c r="A77" s="441" t="s">
        <v>263</v>
      </c>
      <c r="B77" s="436" t="s">
        <v>264</v>
      </c>
      <c r="C77" s="183">
        <f>'kiadások önkormányzat '!C77+'kiadások hivatal '!C77+'kiadások egészségügy'!C77+'kiadások óvoda '!C77+'kiadások könyvtár '!C77+'kiadások kultúrközpont'!C77</f>
        <v>6365</v>
      </c>
      <c r="D77" s="183">
        <f>'kiadások önkormányzat '!D77+'kiadások hivatal '!D77+'kiadások egészségügy'!D77+'kiadások óvoda '!D77+'kiadások könyvtár '!D77+'kiadások kultúrközpont'!D77</f>
        <v>6468</v>
      </c>
      <c r="E77" s="183">
        <f>'kiadások önkormányzat '!E77+'kiadások hivatal '!G77+'kiadások egészségügy'!G77+'kiadások óvoda '!G77+'kiadások könyvtár '!G77+'kiadások kultúrközpont'!G77</f>
        <v>1384</v>
      </c>
      <c r="F77" s="183"/>
      <c r="G77" s="12"/>
      <c r="H77" s="12">
        <f>SUM(E77:G77)</f>
        <v>1384</v>
      </c>
    </row>
    <row r="78" spans="1:8" s="437" customFormat="1" ht="15">
      <c r="A78" s="441" t="s">
        <v>265</v>
      </c>
      <c r="B78" s="436" t="s">
        <v>266</v>
      </c>
      <c r="C78" s="183">
        <f>'kiadások önkormányzat '!C78+'kiadások hivatal '!C78+'kiadások egészségügy'!C78+'kiadások óvoda '!C78+'kiadások könyvtár '!C78+'kiadások kultúrközpont'!C78</f>
        <v>6667</v>
      </c>
      <c r="D78" s="183">
        <f>'kiadások önkormányzat '!D78+'kiadások hivatal '!D78+'kiadások egészségügy'!D78+'kiadások óvoda '!D78+'kiadások könyvtár '!D78+'kiadások kultúrközpont'!D78</f>
        <v>30789</v>
      </c>
      <c r="E78" s="183">
        <f>'kiadások önkormányzat '!E78+'kiadások hivatal '!G78+'kiadások egészségügy'!G78+'kiadások óvoda '!G78+'kiadások könyvtár '!G78+'kiadások kultúrközpont'!G78</f>
        <v>30325</v>
      </c>
      <c r="F78" s="183">
        <f>'kiadások önkormányzat '!F78</f>
        <v>0</v>
      </c>
      <c r="G78" s="12"/>
      <c r="H78" s="12">
        <f>SUM(E78:G78)</f>
        <v>30325</v>
      </c>
    </row>
    <row r="79" spans="1:8" s="437" customFormat="1" ht="15">
      <c r="A79" s="311" t="s">
        <v>267</v>
      </c>
      <c r="B79" s="436" t="s">
        <v>268</v>
      </c>
      <c r="C79" s="183"/>
      <c r="D79" s="183">
        <f>'kiadások önkormányzat '!D79+'kiadások hivatal '!D79+'kiadások egészségügy'!D79+'kiadások óvoda '!D79+'kiadások könyvtár '!D79+'kiadások kultúrközpont'!D79</f>
        <v>2096</v>
      </c>
      <c r="E79" s="183"/>
      <c r="F79" s="183"/>
      <c r="G79" s="12"/>
      <c r="H79" s="12"/>
    </row>
    <row r="80" spans="1:8" s="437" customFormat="1" ht="15">
      <c r="A80" s="311" t="s">
        <v>269</v>
      </c>
      <c r="B80" s="436" t="s">
        <v>270</v>
      </c>
      <c r="C80" s="183"/>
      <c r="D80" s="183">
        <f>'kiadások önkormányzat '!D80+'kiadások hivatal '!D80+'kiadások egészségügy'!D80+'kiadások óvoda '!D80+'kiadások könyvtár '!D80+'kiadások kultúrközpont'!D80</f>
        <v>0</v>
      </c>
      <c r="E80" s="183">
        <f>'kiadások önkormányzat '!E80+'kiadások hivatal '!G80+'kiadások egészségügy'!G80+'kiadások óvoda '!G80+'kiadások könyvtár '!G80+'kiadások kultúrközpont'!G80</f>
        <v>2096</v>
      </c>
      <c r="F80" s="183"/>
      <c r="G80" s="12"/>
      <c r="H80" s="12">
        <f>SUM(E80:G80)</f>
        <v>2096</v>
      </c>
    </row>
    <row r="81" spans="1:8" s="437" customFormat="1" ht="15">
      <c r="A81" s="311" t="s">
        <v>271</v>
      </c>
      <c r="B81" s="436" t="s">
        <v>272</v>
      </c>
      <c r="C81" s="183">
        <f>'kiadások önkormányzat '!C81+'kiadások hivatal '!C81+'kiadások egészségügy'!C81+'kiadások óvoda '!C81+'kiadások könyvtár '!C81+'kiadások kultúrközpont'!C81</f>
        <v>201873</v>
      </c>
      <c r="D81" s="183">
        <f>'kiadások önkormányzat '!D81+'kiadások hivatal '!D81+'kiadások egészségügy'!D81+'kiadások óvoda '!D81+'kiadások könyvtár '!D81+'kiadások kultúrközpont'!D81</f>
        <v>112243</v>
      </c>
      <c r="E81" s="183">
        <f>'kiadások önkormányzat '!E81+'kiadások hivatal '!G81+'kiadások egészségügy'!G81+'kiadások óvoda '!G81+'kiadások könyvtár '!G81+'kiadások kultúrközpont'!G81</f>
        <v>26640</v>
      </c>
      <c r="F81" s="183">
        <f>'kiadások önkormányzat '!F81</f>
        <v>0</v>
      </c>
      <c r="G81" s="12"/>
      <c r="H81" s="12">
        <f>SUM(E81:G81)</f>
        <v>26640</v>
      </c>
    </row>
    <row r="82" spans="1:8" s="437" customFormat="1" ht="15">
      <c r="A82" s="317" t="s">
        <v>273</v>
      </c>
      <c r="B82" s="439" t="s">
        <v>274</v>
      </c>
      <c r="C82" s="75">
        <f>SUM(C75:C81)</f>
        <v>949546</v>
      </c>
      <c r="D82" s="75">
        <f>SUM(D75:D81)</f>
        <v>742820</v>
      </c>
      <c r="E82" s="57">
        <f>SUM(E75:E81)</f>
        <v>427920</v>
      </c>
      <c r="F82" s="57">
        <f>SUM(F75:F81)</f>
        <v>0</v>
      </c>
      <c r="G82" s="57"/>
      <c r="H82" s="57">
        <f>SUM(H75:H81)</f>
        <v>427920</v>
      </c>
    </row>
    <row r="83" spans="1:8" s="437" customFormat="1" ht="15">
      <c r="A83" s="181" t="s">
        <v>5</v>
      </c>
      <c r="B83" s="436" t="s">
        <v>275</v>
      </c>
      <c r="C83" s="183">
        <f>'kiadások önkormányzat '!C83+'kiadások hivatal '!C83+'kiadások egészségügy'!C83+'kiadások óvoda '!C83+'kiadások könyvtár '!C83+'kiadások kultúrközpont'!C83</f>
        <v>57165</v>
      </c>
      <c r="D83" s="183">
        <f>'kiadások önkormányzat '!D83+'kiadások hivatal '!D83+'kiadások egészségügy'!D83+'kiadások óvoda '!D83+'kiadások könyvtár '!D83+'kiadások kultúrközpont'!D83</f>
        <v>121936</v>
      </c>
      <c r="E83" s="183">
        <f>'kiadások önkormányzat '!E83+'kiadások hivatal '!G83+'kiadások egészségügy'!G83+'kiadások óvoda '!G83+'kiadások könyvtár '!G83+'kiadások kultúrközpont'!G83</f>
        <v>121936</v>
      </c>
      <c r="F83" s="12"/>
      <c r="G83" s="12"/>
      <c r="H83" s="12">
        <f>SUM(E83:G83)</f>
        <v>121936</v>
      </c>
    </row>
    <row r="84" spans="1:8" s="437" customFormat="1" ht="15">
      <c r="A84" s="181" t="s">
        <v>276</v>
      </c>
      <c r="B84" s="436" t="s">
        <v>277</v>
      </c>
      <c r="C84" s="183"/>
      <c r="D84" s="183">
        <f>'kiadások önkormányzat '!D84+'kiadások hivatal '!D84+'kiadások egészségügy'!D84+'kiadások óvoda '!D84+'kiadások könyvtár '!D84+'kiadások kultúrközpont'!D84</f>
        <v>0</v>
      </c>
      <c r="E84" s="183"/>
      <c r="F84" s="12"/>
      <c r="G84" s="12"/>
      <c r="H84" s="12"/>
    </row>
    <row r="85" spans="1:8" s="437" customFormat="1" ht="15">
      <c r="A85" s="181" t="s">
        <v>278</v>
      </c>
      <c r="B85" s="436" t="s">
        <v>279</v>
      </c>
      <c r="C85" s="183"/>
      <c r="D85" s="183">
        <f>'kiadások önkormányzat '!D85+'kiadások hivatal '!D85+'kiadások egészségügy'!D85+'kiadások óvoda '!D85+'kiadások könyvtár '!D85+'kiadások kultúrközpont'!D85</f>
        <v>0</v>
      </c>
      <c r="E85" s="183"/>
      <c r="F85" s="12"/>
      <c r="G85" s="12"/>
      <c r="H85" s="12"/>
    </row>
    <row r="86" spans="1:8" s="437" customFormat="1" ht="15">
      <c r="A86" s="181" t="s">
        <v>280</v>
      </c>
      <c r="B86" s="436" t="s">
        <v>281</v>
      </c>
      <c r="C86" s="183">
        <f>'kiadások önkormányzat '!C86+'kiadások hivatal '!C86+'kiadások egészségügy'!C86+'kiadások óvoda '!C86+'kiadások könyvtár '!C86+'kiadások kultúrközpont'!C86</f>
        <v>15435</v>
      </c>
      <c r="D86" s="183">
        <f>'kiadások önkormányzat '!D86+'kiadások hivatal '!D86+'kiadások egészségügy'!D86+'kiadások óvoda '!D86+'kiadások könyvtár '!D86+'kiadások kultúrközpont'!D86</f>
        <v>21453</v>
      </c>
      <c r="E86" s="183">
        <f>'kiadások önkormányzat '!E86+'kiadások hivatal '!G86+'kiadások egészségügy'!G86+'kiadások óvoda '!G86+'kiadások könyvtár '!G86+'kiadások kultúrközpont'!G86</f>
        <v>21102</v>
      </c>
      <c r="F86" s="12"/>
      <c r="G86" s="12"/>
      <c r="H86" s="12">
        <f>SUM(E86:G86)</f>
        <v>21102</v>
      </c>
    </row>
    <row r="87" spans="1:8" s="437" customFormat="1" ht="15">
      <c r="A87" s="199" t="s">
        <v>282</v>
      </c>
      <c r="B87" s="439" t="s">
        <v>283</v>
      </c>
      <c r="C87" s="75">
        <f>SUM(C83:C86)</f>
        <v>72600</v>
      </c>
      <c r="D87" s="75">
        <f>SUM(D83:D86)</f>
        <v>143389</v>
      </c>
      <c r="E87" s="57">
        <f>SUM(E83:E86)</f>
        <v>143038</v>
      </c>
      <c r="F87" s="57"/>
      <c r="G87" s="57"/>
      <c r="H87" s="57">
        <f>SUM(H83:H86)</f>
        <v>143038</v>
      </c>
    </row>
    <row r="88" spans="1:8" s="437" customFormat="1" ht="15">
      <c r="A88" s="181" t="s">
        <v>444</v>
      </c>
      <c r="B88" s="436" t="s">
        <v>445</v>
      </c>
      <c r="C88" s="183"/>
      <c r="D88" s="183">
        <f>'kiadások önkormányzat '!D88+'kiadások hivatal '!D88+'kiadások egészségügy'!D88+'kiadások óvoda '!D88+'kiadások könyvtár '!D88+'kiadások kultúrközpont'!D88</f>
        <v>0</v>
      </c>
      <c r="E88" s="183"/>
      <c r="F88" s="12"/>
      <c r="G88" s="12"/>
      <c r="H88" s="12"/>
    </row>
    <row r="89" spans="1:8" s="437" customFormat="1" ht="15">
      <c r="A89" s="181" t="s">
        <v>99</v>
      </c>
      <c r="B89" s="436" t="s">
        <v>209</v>
      </c>
      <c r="C89" s="183"/>
      <c r="D89" s="183">
        <f>'kiadások önkormányzat '!D89+'kiadások hivatal '!D89+'kiadások egészségügy'!D89+'kiadások óvoda '!D89+'kiadások könyvtár '!D89+'kiadások kultúrközpont'!D89</f>
        <v>0</v>
      </c>
      <c r="E89" s="183"/>
      <c r="F89" s="12"/>
      <c r="G89" s="12"/>
      <c r="H89" s="12"/>
    </row>
    <row r="90" spans="1:8" s="437" customFormat="1" ht="15">
      <c r="A90" s="181" t="s">
        <v>446</v>
      </c>
      <c r="B90" s="436" t="s">
        <v>211</v>
      </c>
      <c r="C90" s="183"/>
      <c r="D90" s="183">
        <f>'kiadások önkormányzat '!D90+'kiadások hivatal '!D90+'kiadások egészségügy'!D90+'kiadások óvoda '!D90+'kiadások könyvtár '!D90+'kiadások kultúrközpont'!D90</f>
        <v>0</v>
      </c>
      <c r="E90" s="183"/>
      <c r="F90" s="12"/>
      <c r="G90" s="12"/>
      <c r="H90" s="12"/>
    </row>
    <row r="91" spans="1:8" s="437" customFormat="1" ht="15">
      <c r="A91" s="181" t="s">
        <v>447</v>
      </c>
      <c r="B91" s="436" t="s">
        <v>212</v>
      </c>
      <c r="C91" s="183"/>
      <c r="D91" s="183">
        <f>'kiadások önkormányzat '!D91+'kiadások hivatal '!D91+'kiadások egészségügy'!D91+'kiadások óvoda '!D91+'kiadások könyvtár '!D91+'kiadások kultúrközpont'!D91</f>
        <v>0</v>
      </c>
      <c r="E91" s="183"/>
      <c r="F91" s="12"/>
      <c r="G91" s="12"/>
      <c r="H91" s="12"/>
    </row>
    <row r="92" spans="1:8" s="437" customFormat="1" ht="15">
      <c r="A92" s="181" t="s">
        <v>448</v>
      </c>
      <c r="B92" s="436" t="s">
        <v>449</v>
      </c>
      <c r="C92" s="183"/>
      <c r="D92" s="183">
        <f>'kiadások önkormányzat '!D92+'kiadások hivatal '!D92+'kiadások egészségügy'!D92+'kiadások óvoda '!D92+'kiadások könyvtár '!D92+'kiadások kultúrközpont'!D92</f>
        <v>0</v>
      </c>
      <c r="E92" s="183"/>
      <c r="F92" s="12"/>
      <c r="G92" s="12"/>
      <c r="H92" s="12"/>
    </row>
    <row r="93" spans="1:8" s="437" customFormat="1" ht="15">
      <c r="A93" s="181" t="s">
        <v>450</v>
      </c>
      <c r="B93" s="436" t="s">
        <v>214</v>
      </c>
      <c r="C93" s="183">
        <f>'kiadások önkormányzat '!C93+'kiadások hivatal '!C93+'kiadások egészségügy'!C93+'kiadások óvoda '!C93+'kiadások könyvtár '!C93+'kiadások kultúrközpont'!C93</f>
        <v>10600</v>
      </c>
      <c r="D93" s="183">
        <f>'kiadások önkormányzat '!D93+'kiadások hivatal '!D93+'kiadások egészségügy'!D93+'kiadások óvoda '!D93+'kiadások könyvtár '!D93+'kiadások kultúrközpont'!D93</f>
        <v>10600</v>
      </c>
      <c r="E93" s="183">
        <f>'kiadások önkormányzat '!E93+'kiadások hivatal '!E93+'kiadások egészségügy'!G93+'kiadások óvoda '!E93+'kiadások könyvtár '!E93+'kiadások kultúrközpont'!E93</f>
        <v>8636</v>
      </c>
      <c r="F93" s="12"/>
      <c r="G93" s="12"/>
      <c r="H93" s="12">
        <f>SUM(E93:G93)</f>
        <v>8636</v>
      </c>
    </row>
    <row r="94" spans="1:8" s="437" customFormat="1" ht="15">
      <c r="A94" s="181" t="s">
        <v>451</v>
      </c>
      <c r="B94" s="436" t="s">
        <v>452</v>
      </c>
      <c r="C94" s="183">
        <f>'kiadások önkormányzat '!C94+'kiadások hivatal '!C94+'kiadások egészségügy'!C94+'kiadások óvoda '!C94+'kiadások könyvtár '!C94+'kiadások kultúrközpont'!C94</f>
        <v>5000</v>
      </c>
      <c r="D94" s="183">
        <f>'kiadások önkormányzat '!D94+'kiadások hivatal '!D94+'kiadások egészségügy'!D94+'kiadások óvoda '!D94+'kiadások könyvtár '!D94+'kiadások kultúrközpont'!D94</f>
        <v>5000</v>
      </c>
      <c r="E94" s="183">
        <f>'kiadások önkormányzat '!E94+'kiadások hivatal '!G94+'kiadások egészségügy'!G94+'kiadások óvoda '!G94+'kiadások könyvtár '!G94+'kiadások kultúrközpont'!G94</f>
        <v>5000</v>
      </c>
      <c r="F94" s="12"/>
      <c r="G94" s="12"/>
      <c r="H94" s="12">
        <f>SUM(E94:G94)</f>
        <v>5000</v>
      </c>
    </row>
    <row r="95" spans="1:8" s="437" customFormat="1" ht="15">
      <c r="A95" s="181" t="s">
        <v>217</v>
      </c>
      <c r="B95" s="436" t="s">
        <v>216</v>
      </c>
      <c r="C95" s="183"/>
      <c r="D95" s="183">
        <f>'kiadások önkormányzat '!D95+'kiadások hivatal '!D95+'kiadások egészségügy'!D95+'kiadások óvoda '!D95+'kiadások könyvtár '!D95+'kiadások kultúrközpont'!D95</f>
        <v>0</v>
      </c>
      <c r="E95" s="183">
        <f>'kiadások önkormányzat '!E95+'kiadások hivatal '!G95+'kiadások egészségügy'!G95+'kiadások óvoda '!G95+'kiadások könyvtár '!G95+'kiadások kultúrközpont'!G95</f>
        <v>0</v>
      </c>
      <c r="F95" s="12"/>
      <c r="G95" s="12"/>
      <c r="H95" s="12">
        <f>SUM(E95:G95)</f>
        <v>0</v>
      </c>
    </row>
    <row r="96" spans="1:8" s="437" customFormat="1" ht="15">
      <c r="A96" s="199" t="s">
        <v>453</v>
      </c>
      <c r="B96" s="439" t="s">
        <v>454</v>
      </c>
      <c r="C96" s="75">
        <f>SUM(C88:C95)</f>
        <v>15600</v>
      </c>
      <c r="D96" s="75">
        <f>SUM(D88:D95)</f>
        <v>15600</v>
      </c>
      <c r="E96" s="57">
        <f>SUM(E88:E95)</f>
        <v>13636</v>
      </c>
      <c r="F96" s="57"/>
      <c r="G96" s="57"/>
      <c r="H96" s="57">
        <f>SUM(H88:H95)</f>
        <v>13636</v>
      </c>
    </row>
    <row r="97" spans="1:8" s="437" customFormat="1" ht="15.75">
      <c r="A97" s="440" t="s">
        <v>455</v>
      </c>
      <c r="B97" s="439"/>
      <c r="C97" s="75">
        <f>C82+C87+C96</f>
        <v>1037746</v>
      </c>
      <c r="D97" s="75">
        <f>D82+D87+D96</f>
        <v>901809</v>
      </c>
      <c r="E97" s="75">
        <f>E82+E87+E96</f>
        <v>584594</v>
      </c>
      <c r="F97" s="57">
        <f>F82+F87+F96</f>
        <v>0</v>
      </c>
      <c r="G97" s="57"/>
      <c r="H97" s="75">
        <f>H82+H87+H96</f>
        <v>584594</v>
      </c>
    </row>
    <row r="98" spans="1:8" s="437" customFormat="1" ht="15.75">
      <c r="A98" s="320" t="s">
        <v>456</v>
      </c>
      <c r="B98" s="442" t="s">
        <v>457</v>
      </c>
      <c r="C98" s="75">
        <f>C74+C97</f>
        <v>1779308</v>
      </c>
      <c r="D98" s="75">
        <f>D74+D97</f>
        <v>1830896</v>
      </c>
      <c r="E98" s="75">
        <f>E74+E97</f>
        <v>1454599</v>
      </c>
      <c r="F98" s="57">
        <f>F74+F97</f>
        <v>11983</v>
      </c>
      <c r="G98" s="57"/>
      <c r="H98" s="75">
        <f>H74+H97</f>
        <v>1466582</v>
      </c>
    </row>
    <row r="99" spans="1:26" s="437" customFormat="1" ht="15">
      <c r="A99" s="181" t="s">
        <v>672</v>
      </c>
      <c r="B99" s="181" t="s">
        <v>673</v>
      </c>
      <c r="C99" s="183">
        <f>'kiadások önkormányzat '!C99+'kiadások hivatal '!C99+'kiadások egészségügy'!C99+'kiadások óvoda '!C99+'kiadások könyvtár '!C99+'kiadások kultúrközpont'!C99</f>
        <v>4523</v>
      </c>
      <c r="D99" s="183">
        <f>'kiadások önkormányzat '!D99+'kiadások hivatal '!D99+'kiadások egészségügy'!F99+'kiadások óvoda '!D99+'kiadások könyvtár '!D99+'kiadások kultúrközpont'!D99</f>
        <v>4523</v>
      </c>
      <c r="E99" s="183">
        <f>'kiadások önkormányzat '!E99+'kiadások hivatal '!G99+'kiadások egészségügy'!G99+'kiadások óvoda '!G99+'kiadások könyvtár '!G99+'kiadások kultúrközpont'!G99</f>
        <v>4523</v>
      </c>
      <c r="F99" s="224"/>
      <c r="G99" s="224"/>
      <c r="H99" s="319">
        <f>SUM(E99:G99)</f>
        <v>4523</v>
      </c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392"/>
      <c r="Z99" s="392"/>
    </row>
    <row r="100" spans="1:26" s="437" customFormat="1" ht="15">
      <c r="A100" s="181" t="s">
        <v>674</v>
      </c>
      <c r="B100" s="181" t="s">
        <v>675</v>
      </c>
      <c r="C100" s="183"/>
      <c r="D100" s="183"/>
      <c r="E100" s="183"/>
      <c r="F100" s="224"/>
      <c r="G100" s="224"/>
      <c r="H100" s="319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392"/>
      <c r="Z100" s="392"/>
    </row>
    <row r="101" spans="1:26" s="437" customFormat="1" ht="15">
      <c r="A101" s="181" t="s">
        <v>676</v>
      </c>
      <c r="B101" s="181" t="s">
        <v>677</v>
      </c>
      <c r="C101" s="183"/>
      <c r="D101" s="183"/>
      <c r="E101" s="183"/>
      <c r="F101" s="224"/>
      <c r="G101" s="224"/>
      <c r="H101" s="319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392"/>
      <c r="Z101" s="392"/>
    </row>
    <row r="102" spans="1:26" s="437" customFormat="1" ht="15">
      <c r="A102" s="187" t="s">
        <v>458</v>
      </c>
      <c r="B102" s="187" t="s">
        <v>459</v>
      </c>
      <c r="C102" s="560">
        <f>SUM(C99:C101)</f>
        <v>4523</v>
      </c>
      <c r="D102" s="75">
        <f>SUM(D99:D101)</f>
        <v>4523</v>
      </c>
      <c r="E102" s="560">
        <f>SUM(E99:E101)</f>
        <v>4523</v>
      </c>
      <c r="F102" s="225"/>
      <c r="G102" s="225"/>
      <c r="H102" s="560">
        <f>SUM(H99:H101)</f>
        <v>4523</v>
      </c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92"/>
      <c r="Z102" s="392"/>
    </row>
    <row r="103" spans="1:26" s="437" customFormat="1" ht="15">
      <c r="A103" s="311" t="s">
        <v>678</v>
      </c>
      <c r="B103" s="181" t="s">
        <v>679</v>
      </c>
      <c r="C103" s="312"/>
      <c r="D103" s="183"/>
      <c r="E103" s="183"/>
      <c r="F103" s="312"/>
      <c r="G103" s="312"/>
      <c r="H103" s="316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92"/>
      <c r="Z103" s="392"/>
    </row>
    <row r="104" spans="1:26" s="437" customFormat="1" ht="15">
      <c r="A104" s="311" t="s">
        <v>680</v>
      </c>
      <c r="B104" s="181" t="s">
        <v>681</v>
      </c>
      <c r="C104" s="312"/>
      <c r="D104" s="183"/>
      <c r="E104" s="183"/>
      <c r="F104" s="312"/>
      <c r="G104" s="312"/>
      <c r="H104" s="316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92"/>
      <c r="Z104" s="392"/>
    </row>
    <row r="105" spans="1:26" s="437" customFormat="1" ht="15">
      <c r="A105" s="181" t="s">
        <v>682</v>
      </c>
      <c r="B105" s="181" t="s">
        <v>683</v>
      </c>
      <c r="C105" s="224"/>
      <c r="D105" s="183"/>
      <c r="E105" s="183"/>
      <c r="F105" s="224"/>
      <c r="G105" s="224"/>
      <c r="H105" s="319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392"/>
      <c r="Z105" s="392"/>
    </row>
    <row r="106" spans="1:26" s="437" customFormat="1" ht="15">
      <c r="A106" s="181" t="s">
        <v>684</v>
      </c>
      <c r="B106" s="181" t="s">
        <v>685</v>
      </c>
      <c r="C106" s="224"/>
      <c r="D106" s="183"/>
      <c r="E106" s="183"/>
      <c r="F106" s="224"/>
      <c r="G106" s="224"/>
      <c r="H106" s="319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392"/>
      <c r="Z106" s="392"/>
    </row>
    <row r="107" spans="1:26" s="437" customFormat="1" ht="15">
      <c r="A107" s="198" t="s">
        <v>460</v>
      </c>
      <c r="B107" s="187" t="s">
        <v>461</v>
      </c>
      <c r="C107" s="314"/>
      <c r="D107" s="183"/>
      <c r="E107" s="183"/>
      <c r="F107" s="314"/>
      <c r="G107" s="314"/>
      <c r="H107" s="318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92"/>
      <c r="Z107" s="392"/>
    </row>
    <row r="108" spans="1:26" s="437" customFormat="1" ht="15">
      <c r="A108" s="311" t="s">
        <v>462</v>
      </c>
      <c r="B108" s="181" t="s">
        <v>463</v>
      </c>
      <c r="C108" s="183"/>
      <c r="D108" s="183"/>
      <c r="E108" s="183"/>
      <c r="F108" s="312"/>
      <c r="G108" s="312"/>
      <c r="H108" s="316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  <c r="Y108" s="392"/>
      <c r="Z108" s="392"/>
    </row>
    <row r="109" spans="1:26" s="437" customFormat="1" ht="15">
      <c r="A109" s="311" t="s">
        <v>464</v>
      </c>
      <c r="B109" s="181" t="s">
        <v>465</v>
      </c>
      <c r="C109" s="183">
        <f>'kiadások önkormányzat '!C109+'kiadások hivatal '!C109+'kiadások egészségügy'!C109+'kiadások óvoda '!C109+'kiadások könyvtár '!C109+'kiadások kultúrközpont'!C109</f>
        <v>7938</v>
      </c>
      <c r="D109" s="183">
        <f>'kiadások önkormányzat '!D109+'kiadások hivatal '!D109+'kiadások egészségügy'!F109+'kiadások óvoda '!D109+'kiadások könyvtár '!D109+'kiadások kultúrközpont'!D109</f>
        <v>7938</v>
      </c>
      <c r="E109" s="183">
        <f>'kiadások önkormányzat '!E109+'kiadások hivatal '!G109+'kiadások egészségügy'!G109+'kiadások óvoda '!G109+'kiadások könyvtár '!G109+'kiadások kultúrközpont'!G109</f>
        <v>7938</v>
      </c>
      <c r="F109" s="312"/>
      <c r="G109" s="312"/>
      <c r="H109" s="316">
        <f>SUM(E109:G109)</f>
        <v>7938</v>
      </c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92"/>
      <c r="Z109" s="392"/>
    </row>
    <row r="110" spans="1:26" s="437" customFormat="1" ht="15">
      <c r="A110" s="198" t="s">
        <v>466</v>
      </c>
      <c r="B110" s="187" t="s">
        <v>467</v>
      </c>
      <c r="C110" s="183"/>
      <c r="D110" s="183"/>
      <c r="E110" s="183"/>
      <c r="F110" s="316"/>
      <c r="G110" s="316"/>
      <c r="H110" s="316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92"/>
      <c r="Z110" s="392"/>
    </row>
    <row r="111" spans="1:26" s="437" customFormat="1" ht="15">
      <c r="A111" s="311" t="s">
        <v>468</v>
      </c>
      <c r="B111" s="181" t="s">
        <v>469</v>
      </c>
      <c r="C111" s="183"/>
      <c r="D111" s="183"/>
      <c r="E111" s="183"/>
      <c r="F111" s="316"/>
      <c r="G111" s="316"/>
      <c r="H111" s="316"/>
      <c r="I111" s="313"/>
      <c r="J111" s="313"/>
      <c r="K111" s="313"/>
      <c r="L111" s="313"/>
      <c r="M111" s="313"/>
      <c r="N111" s="313"/>
      <c r="O111" s="313"/>
      <c r="P111" s="313"/>
      <c r="Q111" s="313"/>
      <c r="R111" s="313"/>
      <c r="S111" s="313"/>
      <c r="T111" s="313"/>
      <c r="U111" s="313"/>
      <c r="V111" s="313"/>
      <c r="W111" s="313"/>
      <c r="X111" s="313"/>
      <c r="Y111" s="392"/>
      <c r="Z111" s="392"/>
    </row>
    <row r="112" spans="1:26" s="437" customFormat="1" ht="15">
      <c r="A112" s="311" t="s">
        <v>470</v>
      </c>
      <c r="B112" s="181" t="s">
        <v>471</v>
      </c>
      <c r="C112" s="183"/>
      <c r="D112" s="183"/>
      <c r="E112" s="183"/>
      <c r="F112" s="316"/>
      <c r="G112" s="316"/>
      <c r="H112" s="316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92"/>
      <c r="Z112" s="392"/>
    </row>
    <row r="113" spans="1:26" s="437" customFormat="1" ht="15">
      <c r="A113" s="311" t="s">
        <v>472</v>
      </c>
      <c r="B113" s="181" t="s">
        <v>473</v>
      </c>
      <c r="C113" s="183"/>
      <c r="D113" s="183"/>
      <c r="E113" s="183"/>
      <c r="F113" s="316"/>
      <c r="G113" s="316"/>
      <c r="H113" s="316"/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13"/>
      <c r="T113" s="313"/>
      <c r="U113" s="313"/>
      <c r="V113" s="313"/>
      <c r="W113" s="313"/>
      <c r="X113" s="313"/>
      <c r="Y113" s="392"/>
      <c r="Z113" s="392"/>
    </row>
    <row r="114" spans="1:26" s="437" customFormat="1" ht="15">
      <c r="A114" s="317" t="s">
        <v>474</v>
      </c>
      <c r="B114" s="199" t="s">
        <v>475</v>
      </c>
      <c r="C114" s="318">
        <f>C102+C107+C108+C109+C110+C111+C112+C113</f>
        <v>12461</v>
      </c>
      <c r="D114" s="318">
        <f>D102+D107+D108+D109+D110+D111+D112+D113</f>
        <v>12461</v>
      </c>
      <c r="E114" s="318">
        <f>E102+E107+E108+E109+E110+E111+E112+E113</f>
        <v>12461</v>
      </c>
      <c r="F114" s="318"/>
      <c r="G114" s="318"/>
      <c r="H114" s="318">
        <f>H102+H107+H108+H109+H110+H111+H112+H113</f>
        <v>12461</v>
      </c>
      <c r="I114" s="315"/>
      <c r="J114" s="315"/>
      <c r="K114" s="315"/>
      <c r="L114" s="315"/>
      <c r="M114" s="315"/>
      <c r="N114" s="315"/>
      <c r="O114" s="315"/>
      <c r="P114" s="315"/>
      <c r="Q114" s="315"/>
      <c r="R114" s="315"/>
      <c r="S114" s="315"/>
      <c r="T114" s="315"/>
      <c r="U114" s="315"/>
      <c r="V114" s="315"/>
      <c r="W114" s="315"/>
      <c r="X114" s="315"/>
      <c r="Y114" s="392"/>
      <c r="Z114" s="392"/>
    </row>
    <row r="115" spans="1:26" s="437" customFormat="1" ht="15">
      <c r="A115" s="311" t="s">
        <v>476</v>
      </c>
      <c r="B115" s="181" t="s">
        <v>477</v>
      </c>
      <c r="C115" s="183"/>
      <c r="D115" s="183"/>
      <c r="E115" s="316"/>
      <c r="F115" s="316"/>
      <c r="G115" s="316"/>
      <c r="H115" s="316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  <c r="Y115" s="392"/>
      <c r="Z115" s="392"/>
    </row>
    <row r="116" spans="1:26" s="437" customFormat="1" ht="15">
      <c r="A116" s="181" t="s">
        <v>478</v>
      </c>
      <c r="B116" s="181" t="s">
        <v>479</v>
      </c>
      <c r="C116" s="183"/>
      <c r="D116" s="183"/>
      <c r="E116" s="319"/>
      <c r="F116" s="319"/>
      <c r="G116" s="319"/>
      <c r="H116" s="319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392"/>
      <c r="Z116" s="392"/>
    </row>
    <row r="117" spans="1:26" s="437" customFormat="1" ht="15">
      <c r="A117" s="311" t="s">
        <v>480</v>
      </c>
      <c r="B117" s="181" t="s">
        <v>481</v>
      </c>
      <c r="C117" s="183"/>
      <c r="D117" s="183"/>
      <c r="E117" s="316"/>
      <c r="F117" s="316"/>
      <c r="G117" s="316"/>
      <c r="H117" s="316"/>
      <c r="I117" s="313"/>
      <c r="J117" s="313"/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  <c r="X117" s="313"/>
      <c r="Y117" s="392"/>
      <c r="Z117" s="392"/>
    </row>
    <row r="118" spans="1:26" s="437" customFormat="1" ht="15">
      <c r="A118" s="311" t="s">
        <v>482</v>
      </c>
      <c r="B118" s="181" t="s">
        <v>483</v>
      </c>
      <c r="C118" s="183"/>
      <c r="D118" s="183"/>
      <c r="E118" s="316"/>
      <c r="F118" s="316"/>
      <c r="G118" s="316"/>
      <c r="H118" s="316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  <c r="X118" s="313"/>
      <c r="Y118" s="392"/>
      <c r="Z118" s="392"/>
    </row>
    <row r="119" spans="1:26" s="437" customFormat="1" ht="15">
      <c r="A119" s="317" t="s">
        <v>484</v>
      </c>
      <c r="B119" s="199" t="s">
        <v>485</v>
      </c>
      <c r="C119" s="318"/>
      <c r="D119" s="183"/>
      <c r="E119" s="318"/>
      <c r="F119" s="318"/>
      <c r="G119" s="318"/>
      <c r="H119" s="318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92"/>
      <c r="Z119" s="392"/>
    </row>
    <row r="120" spans="1:26" s="437" customFormat="1" ht="15">
      <c r="A120" s="181" t="s">
        <v>486</v>
      </c>
      <c r="B120" s="181" t="s">
        <v>487</v>
      </c>
      <c r="C120" s="319"/>
      <c r="D120" s="183"/>
      <c r="E120" s="319"/>
      <c r="F120" s="319"/>
      <c r="G120" s="319"/>
      <c r="H120" s="319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392"/>
      <c r="Z120" s="392"/>
    </row>
    <row r="121" spans="1:26" s="437" customFormat="1" ht="15.75">
      <c r="A121" s="320" t="s">
        <v>488</v>
      </c>
      <c r="B121" s="373" t="s">
        <v>489</v>
      </c>
      <c r="C121" s="318">
        <f>C114+C119+C120</f>
        <v>12461</v>
      </c>
      <c r="D121" s="318">
        <f>D114+D119+D120</f>
        <v>12461</v>
      </c>
      <c r="E121" s="318">
        <f>E114+E119+E120</f>
        <v>12461</v>
      </c>
      <c r="F121" s="318">
        <f>F114+F119+F120</f>
        <v>0</v>
      </c>
      <c r="G121" s="318"/>
      <c r="H121" s="318">
        <f>H114+H119+H120</f>
        <v>12461</v>
      </c>
      <c r="I121" s="315"/>
      <c r="J121" s="315"/>
      <c r="K121" s="315"/>
      <c r="L121" s="315"/>
      <c r="M121" s="315"/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92"/>
      <c r="Z121" s="392"/>
    </row>
    <row r="122" spans="1:26" s="437" customFormat="1" ht="15.75">
      <c r="A122" s="443" t="s">
        <v>490</v>
      </c>
      <c r="B122" s="444"/>
      <c r="C122" s="206">
        <f>C98+C121</f>
        <v>1791769</v>
      </c>
      <c r="D122" s="206">
        <f>D98+D121</f>
        <v>1843357</v>
      </c>
      <c r="E122" s="206">
        <f>E98+E121</f>
        <v>1467060</v>
      </c>
      <c r="F122" s="391">
        <f>F98+F121</f>
        <v>11983</v>
      </c>
      <c r="G122" s="391"/>
      <c r="H122" s="391">
        <f>SUM(E122:G122)</f>
        <v>1479043</v>
      </c>
      <c r="I122" s="392"/>
      <c r="J122" s="392"/>
      <c r="K122" s="392"/>
      <c r="L122" s="392"/>
      <c r="M122" s="392"/>
      <c r="N122" s="392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</row>
    <row r="123" spans="2:26" ht="15">
      <c r="B123" s="4"/>
      <c r="C123" s="4"/>
      <c r="D123" s="4"/>
      <c r="E123" s="4"/>
      <c r="F123" s="392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2:26" ht="15">
      <c r="B124" s="4"/>
      <c r="C124" s="4"/>
      <c r="D124" s="4"/>
      <c r="E124" s="4"/>
      <c r="F124" s="392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2:26" ht="15">
      <c r="B125" s="4"/>
      <c r="C125" s="4"/>
      <c r="D125" s="4"/>
      <c r="E125" s="4"/>
      <c r="F125" s="392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2:26" ht="15">
      <c r="B126" s="4"/>
      <c r="C126" s="4"/>
      <c r="D126" s="4"/>
      <c r="E126" s="4"/>
      <c r="F126" s="392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2:26" ht="15">
      <c r="B127" s="4"/>
      <c r="C127" s="4"/>
      <c r="D127" s="4"/>
      <c r="E127" s="4"/>
      <c r="F127" s="392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2:26" ht="15">
      <c r="B128" s="4"/>
      <c r="C128" s="4"/>
      <c r="D128" s="4"/>
      <c r="E128" s="4"/>
      <c r="F128" s="392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2:26" ht="15">
      <c r="B129" s="4"/>
      <c r="C129" s="4"/>
      <c r="D129" s="4"/>
      <c r="E129" s="4"/>
      <c r="F129" s="392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2:26" ht="15">
      <c r="B130" s="4"/>
      <c r="C130" s="4"/>
      <c r="D130" s="4"/>
      <c r="E130" s="4"/>
      <c r="F130" s="392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2:26" ht="15">
      <c r="B131" s="4"/>
      <c r="C131" s="4"/>
      <c r="D131" s="4"/>
      <c r="E131" s="4"/>
      <c r="F131" s="392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2:26" ht="15">
      <c r="B132" s="4"/>
      <c r="C132" s="4"/>
      <c r="D132" s="4"/>
      <c r="E132" s="4"/>
      <c r="F132" s="392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2:26" ht="15">
      <c r="B133" s="4"/>
      <c r="C133" s="4"/>
      <c r="D133" s="4"/>
      <c r="E133" s="4"/>
      <c r="F133" s="392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2:26" ht="15">
      <c r="B134" s="4"/>
      <c r="C134" s="4"/>
      <c r="D134" s="4"/>
      <c r="E134" s="4"/>
      <c r="F134" s="392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2:26" ht="15">
      <c r="B135" s="4"/>
      <c r="C135" s="4"/>
      <c r="D135" s="4"/>
      <c r="E135" s="4"/>
      <c r="F135" s="392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2:26" ht="15">
      <c r="B136" s="4"/>
      <c r="C136" s="4"/>
      <c r="D136" s="4"/>
      <c r="E136" s="4"/>
      <c r="F136" s="392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2:26" ht="15">
      <c r="B137" s="4"/>
      <c r="C137" s="4"/>
      <c r="D137" s="4"/>
      <c r="E137" s="4"/>
      <c r="F137" s="392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2:26" ht="15">
      <c r="B138" s="4"/>
      <c r="C138" s="4"/>
      <c r="D138" s="4"/>
      <c r="E138" s="4"/>
      <c r="F138" s="392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2:26" ht="15">
      <c r="B139" s="4"/>
      <c r="C139" s="4"/>
      <c r="D139" s="4"/>
      <c r="E139" s="4"/>
      <c r="F139" s="392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2:26" ht="15">
      <c r="B140" s="4"/>
      <c r="C140" s="4"/>
      <c r="D140" s="4"/>
      <c r="E140" s="4"/>
      <c r="F140" s="392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2:26" ht="15">
      <c r="B141" s="4"/>
      <c r="C141" s="4"/>
      <c r="D141" s="4"/>
      <c r="E141" s="4"/>
      <c r="F141" s="392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2:26" ht="15">
      <c r="B142" s="4"/>
      <c r="C142" s="4"/>
      <c r="D142" s="4"/>
      <c r="E142" s="4"/>
      <c r="F142" s="392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2:26" ht="15">
      <c r="B143" s="4"/>
      <c r="C143" s="4"/>
      <c r="D143" s="4"/>
      <c r="E143" s="4"/>
      <c r="F143" s="392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2:26" ht="15">
      <c r="B144" s="4"/>
      <c r="C144" s="4"/>
      <c r="D144" s="4"/>
      <c r="E144" s="4"/>
      <c r="F144" s="392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2:26" ht="15">
      <c r="B145" s="4"/>
      <c r="C145" s="4"/>
      <c r="D145" s="4"/>
      <c r="E145" s="4"/>
      <c r="F145" s="392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2:26" ht="15">
      <c r="B146" s="4"/>
      <c r="C146" s="4"/>
      <c r="D146" s="4"/>
      <c r="E146" s="4"/>
      <c r="F146" s="392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2:26" ht="15">
      <c r="B147" s="4"/>
      <c r="C147" s="4"/>
      <c r="D147" s="4"/>
      <c r="E147" s="4"/>
      <c r="F147" s="392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2:26" ht="15">
      <c r="B148" s="4"/>
      <c r="C148" s="4"/>
      <c r="D148" s="4"/>
      <c r="E148" s="4"/>
      <c r="F148" s="392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2:26" ht="15">
      <c r="B149" s="4"/>
      <c r="C149" s="4"/>
      <c r="D149" s="4"/>
      <c r="E149" s="4"/>
      <c r="F149" s="392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2:26" ht="15">
      <c r="B150" s="4"/>
      <c r="C150" s="4"/>
      <c r="D150" s="4"/>
      <c r="E150" s="4"/>
      <c r="F150" s="392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2:26" ht="15">
      <c r="B151" s="4"/>
      <c r="C151" s="4"/>
      <c r="D151" s="4"/>
      <c r="E151" s="4"/>
      <c r="F151" s="392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2:26" ht="15">
      <c r="B152" s="4"/>
      <c r="C152" s="4"/>
      <c r="D152" s="4"/>
      <c r="E152" s="4"/>
      <c r="F152" s="392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2:26" ht="15">
      <c r="B153" s="4"/>
      <c r="C153" s="4"/>
      <c r="D153" s="4"/>
      <c r="E153" s="4"/>
      <c r="F153" s="392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2:26" ht="15">
      <c r="B154" s="4"/>
      <c r="C154" s="4"/>
      <c r="D154" s="4"/>
      <c r="E154" s="4"/>
      <c r="F154" s="392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2:26" ht="15">
      <c r="B155" s="4"/>
      <c r="C155" s="4"/>
      <c r="D155" s="4"/>
      <c r="E155" s="4"/>
      <c r="F155" s="392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2:26" ht="15">
      <c r="B156" s="4"/>
      <c r="C156" s="4"/>
      <c r="D156" s="4"/>
      <c r="E156" s="4"/>
      <c r="F156" s="392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2:26" ht="15">
      <c r="B157" s="4"/>
      <c r="C157" s="4"/>
      <c r="D157" s="4"/>
      <c r="E157" s="4"/>
      <c r="F157" s="392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2:26" ht="15">
      <c r="B158" s="4"/>
      <c r="C158" s="4"/>
      <c r="D158" s="4"/>
      <c r="E158" s="4"/>
      <c r="F158" s="392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2:26" ht="15">
      <c r="B159" s="4"/>
      <c r="C159" s="4"/>
      <c r="D159" s="4"/>
      <c r="E159" s="4"/>
      <c r="F159" s="392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2:26" ht="15">
      <c r="B160" s="4"/>
      <c r="C160" s="4"/>
      <c r="D160" s="4"/>
      <c r="E160" s="4"/>
      <c r="F160" s="392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2:26" ht="15">
      <c r="B161" s="4"/>
      <c r="C161" s="4"/>
      <c r="D161" s="4"/>
      <c r="E161" s="4"/>
      <c r="F161" s="392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2:26" ht="15">
      <c r="B162" s="4"/>
      <c r="C162" s="4"/>
      <c r="D162" s="4"/>
      <c r="E162" s="4"/>
      <c r="F162" s="392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2:26" ht="15">
      <c r="B163" s="4"/>
      <c r="C163" s="4"/>
      <c r="D163" s="4"/>
      <c r="E163" s="4"/>
      <c r="F163" s="392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2:26" ht="15">
      <c r="B164" s="4"/>
      <c r="C164" s="4"/>
      <c r="D164" s="4"/>
      <c r="E164" s="4"/>
      <c r="F164" s="392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2:26" ht="15">
      <c r="B165" s="4"/>
      <c r="C165" s="4"/>
      <c r="D165" s="4"/>
      <c r="E165" s="4"/>
      <c r="F165" s="392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2:26" ht="15">
      <c r="B166" s="4"/>
      <c r="C166" s="4"/>
      <c r="D166" s="4"/>
      <c r="E166" s="4"/>
      <c r="F166" s="392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2:26" ht="15">
      <c r="B167" s="4"/>
      <c r="C167" s="4"/>
      <c r="D167" s="4"/>
      <c r="E167" s="4"/>
      <c r="F167" s="392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2:26" ht="15">
      <c r="B168" s="4"/>
      <c r="C168" s="4"/>
      <c r="D168" s="4"/>
      <c r="E168" s="4"/>
      <c r="F168" s="392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2:26" ht="15">
      <c r="B169" s="4"/>
      <c r="C169" s="4"/>
      <c r="D169" s="4"/>
      <c r="E169" s="4"/>
      <c r="F169" s="392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2:26" ht="15">
      <c r="B170" s="4"/>
      <c r="C170" s="4"/>
      <c r="D170" s="4"/>
      <c r="E170" s="4"/>
      <c r="F170" s="392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2:26" ht="15">
      <c r="B171" s="4"/>
      <c r="C171" s="4"/>
      <c r="D171" s="4"/>
      <c r="E171" s="4"/>
      <c r="F171" s="392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</sheetData>
  <sheetProtection/>
  <mergeCells count="3">
    <mergeCell ref="A1:H1"/>
    <mergeCell ref="A2:H2"/>
    <mergeCell ref="G4:H4"/>
  </mergeCells>
  <printOptions/>
  <pageMargins left="0" right="0" top="0" bottom="0" header="0.31496062992125984" footer="0.31496062992125984"/>
  <pageSetup fitToHeight="3" fitToWidth="1" horizontalDpi="600" verticalDpi="600" orientation="portrait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PageLayoutView="0" workbookViewId="0" topLeftCell="A18">
      <selection activeCell="G113" sqref="G113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28125" style="0" customWidth="1"/>
    <col min="4" max="4" width="16.57421875" style="0" customWidth="1"/>
    <col min="5" max="5" width="16.140625" style="188" customWidth="1"/>
  </cols>
  <sheetData>
    <row r="1" spans="1:8" ht="27" customHeight="1">
      <c r="A1" s="1022" t="s">
        <v>1036</v>
      </c>
      <c r="B1" s="1022"/>
      <c r="C1" s="1022"/>
      <c r="D1" s="1022"/>
      <c r="E1" s="1022"/>
      <c r="F1" s="484"/>
      <c r="G1" s="484"/>
      <c r="H1" s="484"/>
    </row>
    <row r="2" spans="1:4" ht="27" customHeight="1">
      <c r="A2" s="1025" t="s">
        <v>179</v>
      </c>
      <c r="B2" s="1023"/>
      <c r="C2" s="1023"/>
      <c r="D2" s="1023"/>
    </row>
    <row r="3" spans="1:4" ht="19.5" customHeight="1">
      <c r="A3" s="7"/>
      <c r="B3" s="98"/>
      <c r="C3" s="98"/>
      <c r="D3" s="98"/>
    </row>
    <row r="4" spans="1:4" ht="15">
      <c r="A4" s="85" t="s">
        <v>77</v>
      </c>
      <c r="B4" s="179"/>
      <c r="C4" s="179"/>
      <c r="D4" s="179" t="s">
        <v>334</v>
      </c>
    </row>
    <row r="5" spans="1:5" ht="25.5">
      <c r="A5" s="75" t="s">
        <v>103</v>
      </c>
      <c r="B5" s="180" t="s">
        <v>131</v>
      </c>
      <c r="C5" s="515" t="s">
        <v>104</v>
      </c>
      <c r="D5" s="515" t="s">
        <v>105</v>
      </c>
      <c r="E5" s="514" t="s">
        <v>106</v>
      </c>
    </row>
    <row r="6" spans="1:5" ht="15">
      <c r="A6" s="181" t="s">
        <v>181</v>
      </c>
      <c r="B6" s="182" t="s">
        <v>182</v>
      </c>
      <c r="C6" s="183"/>
      <c r="D6" s="183"/>
      <c r="E6" s="191"/>
    </row>
    <row r="7" spans="1:5" ht="15">
      <c r="A7" s="181" t="s">
        <v>183</v>
      </c>
      <c r="B7" s="182" t="s">
        <v>182</v>
      </c>
      <c r="C7" s="183"/>
      <c r="D7" s="183"/>
      <c r="E7" s="191"/>
    </row>
    <row r="8" spans="1:5" ht="15">
      <c r="A8" s="181" t="s">
        <v>184</v>
      </c>
      <c r="B8" s="182" t="s">
        <v>182</v>
      </c>
      <c r="C8" s="183"/>
      <c r="D8" s="183"/>
      <c r="E8" s="191"/>
    </row>
    <row r="9" spans="1:5" ht="15">
      <c r="A9" s="181" t="s">
        <v>185</v>
      </c>
      <c r="B9" s="182" t="s">
        <v>182</v>
      </c>
      <c r="C9" s="183"/>
      <c r="D9" s="183"/>
      <c r="E9" s="191"/>
    </row>
    <row r="10" spans="1:5" ht="15">
      <c r="A10" s="181" t="s">
        <v>186</v>
      </c>
      <c r="B10" s="182" t="s">
        <v>182</v>
      </c>
      <c r="C10" s="183"/>
      <c r="D10" s="183"/>
      <c r="E10" s="191"/>
    </row>
    <row r="11" spans="1:5" ht="15">
      <c r="A11" s="181" t="s">
        <v>187</v>
      </c>
      <c r="B11" s="182" t="s">
        <v>182</v>
      </c>
      <c r="C11" s="183"/>
      <c r="D11" s="183"/>
      <c r="E11" s="191"/>
    </row>
    <row r="12" spans="1:5" ht="15">
      <c r="A12" s="181" t="s">
        <v>188</v>
      </c>
      <c r="B12" s="182" t="s">
        <v>182</v>
      </c>
      <c r="C12" s="183"/>
      <c r="D12" s="183"/>
      <c r="E12" s="191"/>
    </row>
    <row r="13" spans="1:5" ht="15">
      <c r="A13" s="181" t="s">
        <v>189</v>
      </c>
      <c r="B13" s="182" t="s">
        <v>182</v>
      </c>
      <c r="C13" s="183"/>
      <c r="D13" s="183"/>
      <c r="E13" s="191"/>
    </row>
    <row r="14" spans="1:5" ht="15">
      <c r="A14" s="181" t="s">
        <v>190</v>
      </c>
      <c r="B14" s="182" t="s">
        <v>182</v>
      </c>
      <c r="C14" s="183"/>
      <c r="D14" s="183"/>
      <c r="E14" s="191"/>
    </row>
    <row r="15" spans="1:5" ht="15">
      <c r="A15" s="181" t="s">
        <v>191</v>
      </c>
      <c r="B15" s="182" t="s">
        <v>182</v>
      </c>
      <c r="C15" s="183"/>
      <c r="D15" s="183"/>
      <c r="E15" s="191"/>
    </row>
    <row r="16" spans="1:5" ht="25.5">
      <c r="A16" s="184" t="s">
        <v>192</v>
      </c>
      <c r="B16" s="185" t="s">
        <v>182</v>
      </c>
      <c r="C16" s="183"/>
      <c r="D16" s="183"/>
      <c r="E16" s="191"/>
    </row>
    <row r="17" spans="1:5" ht="15">
      <c r="A17" s="181" t="s">
        <v>181</v>
      </c>
      <c r="B17" s="182" t="s">
        <v>193</v>
      </c>
      <c r="C17" s="183"/>
      <c r="D17" s="183"/>
      <c r="E17" s="191"/>
    </row>
    <row r="18" spans="1:5" ht="15">
      <c r="A18" s="181" t="s">
        <v>183</v>
      </c>
      <c r="B18" s="182" t="s">
        <v>193</v>
      </c>
      <c r="C18" s="183"/>
      <c r="D18" s="183"/>
      <c r="E18" s="191"/>
    </row>
    <row r="19" spans="1:5" ht="15">
      <c r="A19" s="181" t="s">
        <v>184</v>
      </c>
      <c r="B19" s="182" t="s">
        <v>193</v>
      </c>
      <c r="C19" s="183"/>
      <c r="D19" s="183"/>
      <c r="E19" s="191"/>
    </row>
    <row r="20" spans="1:5" ht="15">
      <c r="A20" s="181" t="s">
        <v>185</v>
      </c>
      <c r="B20" s="182" t="s">
        <v>193</v>
      </c>
      <c r="C20" s="183"/>
      <c r="D20" s="183"/>
      <c r="E20" s="191"/>
    </row>
    <row r="21" spans="1:5" ht="15">
      <c r="A21" s="181" t="s">
        <v>186</v>
      </c>
      <c r="B21" s="182" t="s">
        <v>193</v>
      </c>
      <c r="C21" s="183"/>
      <c r="D21" s="183"/>
      <c r="E21" s="191"/>
    </row>
    <row r="22" spans="1:5" ht="15">
      <c r="A22" s="181" t="s">
        <v>187</v>
      </c>
      <c r="B22" s="182" t="s">
        <v>193</v>
      </c>
      <c r="C22" s="183"/>
      <c r="D22" s="183"/>
      <c r="E22" s="191"/>
    </row>
    <row r="23" spans="1:5" ht="15">
      <c r="A23" s="181" t="s">
        <v>188</v>
      </c>
      <c r="B23" s="182" t="s">
        <v>193</v>
      </c>
      <c r="C23" s="183"/>
      <c r="D23" s="183"/>
      <c r="E23" s="191"/>
    </row>
    <row r="24" spans="1:5" ht="15">
      <c r="A24" s="181" t="s">
        <v>189</v>
      </c>
      <c r="B24" s="182" t="s">
        <v>193</v>
      </c>
      <c r="C24" s="183"/>
      <c r="D24" s="183"/>
      <c r="E24" s="191"/>
    </row>
    <row r="25" spans="1:5" ht="15">
      <c r="A25" s="181" t="s">
        <v>190</v>
      </c>
      <c r="B25" s="182" t="s">
        <v>193</v>
      </c>
      <c r="C25" s="183"/>
      <c r="D25" s="183"/>
      <c r="E25" s="191"/>
    </row>
    <row r="26" spans="1:5" ht="15">
      <c r="A26" s="181" t="s">
        <v>191</v>
      </c>
      <c r="B26" s="182" t="s">
        <v>193</v>
      </c>
      <c r="C26" s="183"/>
      <c r="D26" s="183"/>
      <c r="E26" s="191"/>
    </row>
    <row r="27" spans="1:5" ht="25.5">
      <c r="A27" s="184" t="s">
        <v>194</v>
      </c>
      <c r="B27" s="185" t="s">
        <v>193</v>
      </c>
      <c r="C27" s="183"/>
      <c r="D27" s="183"/>
      <c r="E27" s="191"/>
    </row>
    <row r="28" spans="1:5" ht="15">
      <c r="A28" s="181" t="s">
        <v>181</v>
      </c>
      <c r="B28" s="182" t="s">
        <v>195</v>
      </c>
      <c r="C28" s="12"/>
      <c r="D28" s="12">
        <v>1050</v>
      </c>
      <c r="E28" s="12">
        <v>1050</v>
      </c>
    </row>
    <row r="29" spans="1:5" ht="15">
      <c r="A29" s="181" t="s">
        <v>183</v>
      </c>
      <c r="B29" s="182" t="s">
        <v>195</v>
      </c>
      <c r="C29" s="12"/>
      <c r="D29" s="12"/>
      <c r="E29" s="12"/>
    </row>
    <row r="30" spans="1:5" ht="15">
      <c r="A30" s="181" t="s">
        <v>184</v>
      </c>
      <c r="B30" s="182" t="s">
        <v>195</v>
      </c>
      <c r="C30" s="12"/>
      <c r="D30" s="12"/>
      <c r="E30" s="12"/>
    </row>
    <row r="31" spans="1:5" ht="15">
      <c r="A31" s="181" t="s">
        <v>185</v>
      </c>
      <c r="B31" s="182" t="s">
        <v>195</v>
      </c>
      <c r="C31" s="12"/>
      <c r="D31" s="12"/>
      <c r="E31" s="12"/>
    </row>
    <row r="32" spans="1:5" ht="15">
      <c r="A32" s="181" t="s">
        <v>186</v>
      </c>
      <c r="B32" s="182" t="s">
        <v>195</v>
      </c>
      <c r="C32" s="12"/>
      <c r="D32" s="12"/>
      <c r="E32" s="12"/>
    </row>
    <row r="33" spans="1:5" ht="15">
      <c r="A33" s="181" t="s">
        <v>187</v>
      </c>
      <c r="B33" s="182" t="s">
        <v>195</v>
      </c>
      <c r="C33" s="12"/>
      <c r="D33" s="12"/>
      <c r="E33" s="12"/>
    </row>
    <row r="34" spans="1:5" ht="15">
      <c r="A34" s="181" t="s">
        <v>188</v>
      </c>
      <c r="B34" s="182" t="s">
        <v>195</v>
      </c>
      <c r="C34" s="12">
        <v>255</v>
      </c>
      <c r="D34" s="12">
        <v>3045</v>
      </c>
      <c r="E34" s="12">
        <v>40</v>
      </c>
    </row>
    <row r="35" spans="1:5" ht="15">
      <c r="A35" s="181" t="s">
        <v>189</v>
      </c>
      <c r="B35" s="182" t="s">
        <v>195</v>
      </c>
      <c r="C35" s="12">
        <v>102168</v>
      </c>
      <c r="D35" s="12">
        <v>110645</v>
      </c>
      <c r="E35" s="12">
        <v>110645</v>
      </c>
    </row>
    <row r="36" spans="1:5" ht="15">
      <c r="A36" s="181" t="s">
        <v>190</v>
      </c>
      <c r="B36" s="182" t="s">
        <v>195</v>
      </c>
      <c r="C36" s="12">
        <v>250</v>
      </c>
      <c r="D36" s="12">
        <v>250</v>
      </c>
      <c r="E36" s="12">
        <v>250</v>
      </c>
    </row>
    <row r="37" spans="1:5" ht="15">
      <c r="A37" s="181" t="s">
        <v>191</v>
      </c>
      <c r="B37" s="182" t="s">
        <v>195</v>
      </c>
      <c r="C37" s="183"/>
      <c r="D37" s="191"/>
      <c r="E37" s="191"/>
    </row>
    <row r="38" spans="1:5" ht="15">
      <c r="A38" s="184" t="s">
        <v>196</v>
      </c>
      <c r="B38" s="185" t="s">
        <v>195</v>
      </c>
      <c r="C38" s="75">
        <f>SUM(C28:C37)</f>
        <v>102673</v>
      </c>
      <c r="D38" s="189">
        <f>SUM(D28:D37)</f>
        <v>114990</v>
      </c>
      <c r="E38" s="189">
        <f>SUM(E28:E37)</f>
        <v>111985</v>
      </c>
    </row>
    <row r="39" spans="1:5" ht="15">
      <c r="A39" s="181" t="s">
        <v>779</v>
      </c>
      <c r="B39" s="186" t="s">
        <v>197</v>
      </c>
      <c r="C39" s="183"/>
      <c r="D39" s="183"/>
      <c r="E39" s="191"/>
    </row>
    <row r="40" spans="1:5" ht="15">
      <c r="A40" s="181" t="s">
        <v>774</v>
      </c>
      <c r="B40" s="186" t="s">
        <v>197</v>
      </c>
      <c r="C40" s="183"/>
      <c r="D40" s="183"/>
      <c r="E40" s="191"/>
    </row>
    <row r="41" spans="1:5" ht="15">
      <c r="A41" s="181" t="s">
        <v>245</v>
      </c>
      <c r="B41" s="186" t="s">
        <v>197</v>
      </c>
      <c r="C41" s="183"/>
      <c r="D41" s="183"/>
      <c r="E41" s="191"/>
    </row>
    <row r="42" spans="1:5" ht="15">
      <c r="A42" s="181" t="s">
        <v>780</v>
      </c>
      <c r="B42" s="186" t="s">
        <v>197</v>
      </c>
      <c r="C42" s="183"/>
      <c r="D42" s="183"/>
      <c r="E42" s="191"/>
    </row>
    <row r="43" spans="1:5" ht="15">
      <c r="A43" s="186" t="s">
        <v>781</v>
      </c>
      <c r="B43" s="186" t="s">
        <v>197</v>
      </c>
      <c r="C43" s="183"/>
      <c r="D43" s="183"/>
      <c r="E43" s="191"/>
    </row>
    <row r="44" spans="1:5" ht="15">
      <c r="A44" s="186" t="s">
        <v>782</v>
      </c>
      <c r="B44" s="186" t="s">
        <v>197</v>
      </c>
      <c r="C44" s="183"/>
      <c r="D44" s="183"/>
      <c r="E44" s="191"/>
    </row>
    <row r="45" spans="1:5" ht="15">
      <c r="A45" s="186" t="s">
        <v>783</v>
      </c>
      <c r="B45" s="186" t="s">
        <v>197</v>
      </c>
      <c r="C45" s="183"/>
      <c r="D45" s="183"/>
      <c r="E45" s="191"/>
    </row>
    <row r="46" spans="1:5" ht="15">
      <c r="A46" s="181" t="s">
        <v>784</v>
      </c>
      <c r="B46" s="186" t="s">
        <v>197</v>
      </c>
      <c r="C46" s="183"/>
      <c r="D46" s="183"/>
      <c r="E46" s="191"/>
    </row>
    <row r="47" spans="1:5" ht="15">
      <c r="A47" s="181" t="s">
        <v>777</v>
      </c>
      <c r="B47" s="186" t="s">
        <v>197</v>
      </c>
      <c r="C47" s="183"/>
      <c r="D47" s="183"/>
      <c r="E47" s="191"/>
    </row>
    <row r="48" spans="1:5" ht="15">
      <c r="A48" s="181" t="s">
        <v>778</v>
      </c>
      <c r="B48" s="186"/>
      <c r="C48" s="183"/>
      <c r="D48" s="183"/>
      <c r="E48" s="191"/>
    </row>
    <row r="49" spans="1:5" ht="15">
      <c r="A49" s="181" t="s">
        <v>785</v>
      </c>
      <c r="B49" s="186" t="s">
        <v>197</v>
      </c>
      <c r="C49" s="183"/>
      <c r="D49" s="183"/>
      <c r="E49" s="191"/>
    </row>
    <row r="50" spans="1:5" ht="25.5">
      <c r="A50" s="184" t="s">
        <v>102</v>
      </c>
      <c r="B50" s="185" t="s">
        <v>197</v>
      </c>
      <c r="C50" s="75">
        <v>0</v>
      </c>
      <c r="D50" s="75">
        <f>SUM(D39:D49)</f>
        <v>0</v>
      </c>
      <c r="E50" s="189">
        <f>SUM(E39:E49)</f>
        <v>0</v>
      </c>
    </row>
    <row r="51" spans="1:5" ht="15">
      <c r="A51" s="181" t="s">
        <v>779</v>
      </c>
      <c r="B51" s="182" t="s">
        <v>439</v>
      </c>
      <c r="C51" s="183"/>
      <c r="D51" s="183">
        <v>2092</v>
      </c>
      <c r="E51" s="183">
        <v>2092</v>
      </c>
    </row>
    <row r="52" spans="1:5" ht="15">
      <c r="A52" s="181" t="s">
        <v>198</v>
      </c>
      <c r="B52" s="182" t="s">
        <v>439</v>
      </c>
      <c r="C52" s="12">
        <v>22327</v>
      </c>
      <c r="D52" s="12">
        <v>21237</v>
      </c>
      <c r="E52" s="12">
        <v>21237</v>
      </c>
    </row>
    <row r="53" spans="1:5" ht="15">
      <c r="A53" s="181" t="s">
        <v>199</v>
      </c>
      <c r="B53" s="182" t="s">
        <v>439</v>
      </c>
      <c r="C53" s="183"/>
      <c r="D53" s="183">
        <v>60</v>
      </c>
      <c r="E53" s="183">
        <v>60</v>
      </c>
    </row>
    <row r="54" spans="1:5" ht="15">
      <c r="A54" s="186" t="s">
        <v>200</v>
      </c>
      <c r="B54" s="182" t="s">
        <v>439</v>
      </c>
      <c r="C54" s="183"/>
      <c r="D54" s="183"/>
      <c r="E54" s="183"/>
    </row>
    <row r="55" spans="1:5" ht="15">
      <c r="A55" s="186" t="s">
        <v>201</v>
      </c>
      <c r="B55" s="182" t="s">
        <v>439</v>
      </c>
      <c r="C55" s="183"/>
      <c r="D55" s="183"/>
      <c r="E55" s="183"/>
    </row>
    <row r="56" spans="1:5" ht="15">
      <c r="A56" s="186" t="s">
        <v>202</v>
      </c>
      <c r="B56" s="182" t="s">
        <v>439</v>
      </c>
      <c r="C56" s="183"/>
      <c r="D56" s="183"/>
      <c r="E56" s="183"/>
    </row>
    <row r="57" spans="1:5" ht="15">
      <c r="A57" s="181" t="s">
        <v>952</v>
      </c>
      <c r="B57" s="182" t="s">
        <v>439</v>
      </c>
      <c r="C57" s="183"/>
      <c r="D57" s="183">
        <v>491</v>
      </c>
      <c r="E57" s="183">
        <v>491</v>
      </c>
    </row>
    <row r="58" spans="1:5" ht="15">
      <c r="A58" s="181" t="s">
        <v>207</v>
      </c>
      <c r="B58" s="182" t="s">
        <v>439</v>
      </c>
      <c r="C58" s="183"/>
      <c r="D58" s="183"/>
      <c r="E58" s="183"/>
    </row>
    <row r="59" spans="1:5" ht="15">
      <c r="A59" s="181" t="s">
        <v>204</v>
      </c>
      <c r="B59" s="182" t="s">
        <v>439</v>
      </c>
      <c r="C59" s="183"/>
      <c r="D59" s="183"/>
      <c r="E59" s="183"/>
    </row>
    <row r="60" spans="1:5" ht="15">
      <c r="A60" s="181" t="s">
        <v>205</v>
      </c>
      <c r="B60" s="182" t="s">
        <v>439</v>
      </c>
      <c r="C60" s="183"/>
      <c r="D60" s="183"/>
      <c r="E60" s="183"/>
    </row>
    <row r="61" spans="1:5" ht="15">
      <c r="A61" s="187" t="s">
        <v>208</v>
      </c>
      <c r="B61" s="185" t="s">
        <v>439</v>
      </c>
      <c r="C61" s="75">
        <f>SUM(C51:C60)</f>
        <v>22327</v>
      </c>
      <c r="D61" s="75">
        <f>SUM(D51:D60)</f>
        <v>23880</v>
      </c>
      <c r="E61" s="189">
        <f>SUM(E51:E60)</f>
        <v>23880</v>
      </c>
    </row>
    <row r="62" spans="1:5" ht="15">
      <c r="A62" s="181" t="s">
        <v>181</v>
      </c>
      <c r="B62" s="182" t="s">
        <v>209</v>
      </c>
      <c r="C62" s="183"/>
      <c r="D62" s="183"/>
      <c r="E62" s="191"/>
    </row>
    <row r="63" spans="1:5" ht="15">
      <c r="A63" s="181" t="s">
        <v>183</v>
      </c>
      <c r="B63" s="182" t="s">
        <v>209</v>
      </c>
      <c r="C63" s="183"/>
      <c r="D63" s="183"/>
      <c r="E63" s="191"/>
    </row>
    <row r="64" spans="1:5" ht="15">
      <c r="A64" s="181" t="s">
        <v>184</v>
      </c>
      <c r="B64" s="182" t="s">
        <v>209</v>
      </c>
      <c r="C64" s="183"/>
      <c r="D64" s="183"/>
      <c r="E64" s="191"/>
    </row>
    <row r="65" spans="1:5" ht="15">
      <c r="A65" s="181" t="s">
        <v>185</v>
      </c>
      <c r="B65" s="182" t="s">
        <v>209</v>
      </c>
      <c r="C65" s="183"/>
      <c r="D65" s="183"/>
      <c r="E65" s="191"/>
    </row>
    <row r="66" spans="1:5" ht="15">
      <c r="A66" s="181" t="s">
        <v>186</v>
      </c>
      <c r="B66" s="182" t="s">
        <v>209</v>
      </c>
      <c r="C66" s="183"/>
      <c r="D66" s="183"/>
      <c r="E66" s="191"/>
    </row>
    <row r="67" spans="1:5" ht="15">
      <c r="A67" s="181" t="s">
        <v>187</v>
      </c>
      <c r="B67" s="182" t="s">
        <v>209</v>
      </c>
      <c r="C67" s="183"/>
      <c r="D67" s="183"/>
      <c r="E67" s="191"/>
    </row>
    <row r="68" spans="1:5" ht="15">
      <c r="A68" s="181" t="s">
        <v>188</v>
      </c>
      <c r="B68" s="182" t="s">
        <v>209</v>
      </c>
      <c r="C68" s="183"/>
      <c r="D68" s="183"/>
      <c r="E68" s="191"/>
    </row>
    <row r="69" spans="1:5" ht="15">
      <c r="A69" s="181" t="s">
        <v>189</v>
      </c>
      <c r="B69" s="182" t="s">
        <v>209</v>
      </c>
      <c r="C69" s="183"/>
      <c r="D69" s="183"/>
      <c r="E69" s="191"/>
    </row>
    <row r="70" spans="1:5" ht="15">
      <c r="A70" s="181" t="s">
        <v>190</v>
      </c>
      <c r="B70" s="182" t="s">
        <v>209</v>
      </c>
      <c r="C70" s="183"/>
      <c r="D70" s="183"/>
      <c r="E70" s="191"/>
    </row>
    <row r="71" spans="1:5" ht="15">
      <c r="A71" s="181" t="s">
        <v>191</v>
      </c>
      <c r="B71" s="182" t="s">
        <v>209</v>
      </c>
      <c r="C71" s="183"/>
      <c r="D71" s="183"/>
      <c r="E71" s="191"/>
    </row>
    <row r="72" spans="1:5" ht="25.5">
      <c r="A72" s="184" t="s">
        <v>210</v>
      </c>
      <c r="B72" s="185" t="s">
        <v>209</v>
      </c>
      <c r="C72" s="75">
        <v>0</v>
      </c>
      <c r="D72" s="75">
        <v>0</v>
      </c>
      <c r="E72" s="189">
        <v>0</v>
      </c>
    </row>
    <row r="73" spans="1:5" ht="15">
      <c r="A73" s="181" t="s">
        <v>181</v>
      </c>
      <c r="B73" s="182" t="s">
        <v>211</v>
      </c>
      <c r="C73" s="183"/>
      <c r="D73" s="183"/>
      <c r="E73" s="191"/>
    </row>
    <row r="74" spans="1:5" ht="15">
      <c r="A74" s="181" t="s">
        <v>183</v>
      </c>
      <c r="B74" s="182" t="s">
        <v>211</v>
      </c>
      <c r="C74" s="183"/>
      <c r="D74" s="183"/>
      <c r="E74" s="191"/>
    </row>
    <row r="75" spans="1:5" ht="15">
      <c r="A75" s="181" t="s">
        <v>184</v>
      </c>
      <c r="B75" s="182" t="s">
        <v>211</v>
      </c>
      <c r="C75" s="183"/>
      <c r="D75" s="183"/>
      <c r="E75" s="191"/>
    </row>
    <row r="76" spans="1:5" ht="15">
      <c r="A76" s="181" t="s">
        <v>185</v>
      </c>
      <c r="B76" s="182" t="s">
        <v>211</v>
      </c>
      <c r="C76" s="183"/>
      <c r="D76" s="183"/>
      <c r="E76" s="191"/>
    </row>
    <row r="77" spans="1:5" ht="15">
      <c r="A77" s="181" t="s">
        <v>186</v>
      </c>
      <c r="B77" s="182" t="s">
        <v>211</v>
      </c>
      <c r="C77" s="183"/>
      <c r="D77" s="183"/>
      <c r="E77" s="191"/>
    </row>
    <row r="78" spans="1:5" ht="15">
      <c r="A78" s="181" t="s">
        <v>187</v>
      </c>
      <c r="B78" s="182" t="s">
        <v>211</v>
      </c>
      <c r="C78" s="183"/>
      <c r="D78" s="183"/>
      <c r="E78" s="191"/>
    </row>
    <row r="79" spans="1:5" ht="15">
      <c r="A79" s="181" t="s">
        <v>188</v>
      </c>
      <c r="B79" s="182" t="s">
        <v>211</v>
      </c>
      <c r="C79" s="183"/>
      <c r="D79" s="183"/>
      <c r="E79" s="191"/>
    </row>
    <row r="80" spans="1:5" ht="15">
      <c r="A80" s="181" t="s">
        <v>189</v>
      </c>
      <c r="B80" s="182" t="s">
        <v>211</v>
      </c>
      <c r="C80" s="183"/>
      <c r="D80" s="183"/>
      <c r="E80" s="191"/>
    </row>
    <row r="81" spans="1:5" ht="15">
      <c r="A81" s="181" t="s">
        <v>190</v>
      </c>
      <c r="B81" s="182" t="s">
        <v>211</v>
      </c>
      <c r="C81" s="183"/>
      <c r="D81" s="183"/>
      <c r="E81" s="191"/>
    </row>
    <row r="82" spans="1:5" ht="15">
      <c r="A82" s="181" t="s">
        <v>191</v>
      </c>
      <c r="B82" s="182" t="s">
        <v>211</v>
      </c>
      <c r="C82" s="183"/>
      <c r="D82" s="183"/>
      <c r="E82" s="191"/>
    </row>
    <row r="83" spans="1:5" ht="25.5">
      <c r="A83" s="184" t="s">
        <v>98</v>
      </c>
      <c r="B83" s="185" t="s">
        <v>211</v>
      </c>
      <c r="C83" s="75">
        <v>0</v>
      </c>
      <c r="D83" s="75">
        <v>0</v>
      </c>
      <c r="E83" s="189">
        <v>0</v>
      </c>
    </row>
    <row r="84" spans="1:5" ht="15">
      <c r="A84" s="181" t="s">
        <v>181</v>
      </c>
      <c r="B84" s="182" t="s">
        <v>212</v>
      </c>
      <c r="C84" s="183"/>
      <c r="D84" s="183"/>
      <c r="E84" s="191"/>
    </row>
    <row r="85" spans="1:5" ht="15">
      <c r="A85" s="181" t="s">
        <v>183</v>
      </c>
      <c r="B85" s="182" t="s">
        <v>212</v>
      </c>
      <c r="C85" s="183"/>
      <c r="D85" s="183"/>
      <c r="E85" s="191"/>
    </row>
    <row r="86" spans="1:5" ht="15">
      <c r="A86" s="181" t="s">
        <v>184</v>
      </c>
      <c r="B86" s="182" t="s">
        <v>212</v>
      </c>
      <c r="C86" s="183"/>
      <c r="D86" s="183"/>
      <c r="E86" s="191"/>
    </row>
    <row r="87" spans="1:5" ht="15">
      <c r="A87" s="181" t="s">
        <v>185</v>
      </c>
      <c r="B87" s="182" t="s">
        <v>212</v>
      </c>
      <c r="C87" s="183"/>
      <c r="D87" s="183"/>
      <c r="E87" s="191"/>
    </row>
    <row r="88" spans="1:5" ht="15">
      <c r="A88" s="181" t="s">
        <v>186</v>
      </c>
      <c r="B88" s="182" t="s">
        <v>212</v>
      </c>
      <c r="C88" s="183"/>
      <c r="D88" s="183"/>
      <c r="E88" s="191"/>
    </row>
    <row r="89" spans="1:5" ht="15">
      <c r="A89" s="181" t="s">
        <v>187</v>
      </c>
      <c r="B89" s="182" t="s">
        <v>212</v>
      </c>
      <c r="C89" s="183"/>
      <c r="D89" s="183"/>
      <c r="E89" s="191"/>
    </row>
    <row r="90" spans="1:5" ht="15">
      <c r="A90" s="181" t="s">
        <v>188</v>
      </c>
      <c r="B90" s="182" t="s">
        <v>212</v>
      </c>
      <c r="C90" s="183"/>
      <c r="D90" s="183"/>
      <c r="E90" s="191"/>
    </row>
    <row r="91" spans="1:5" ht="15">
      <c r="A91" s="181" t="s">
        <v>189</v>
      </c>
      <c r="B91" s="182" t="s">
        <v>212</v>
      </c>
      <c r="C91" s="183"/>
      <c r="D91" s="183"/>
      <c r="E91" s="191"/>
    </row>
    <row r="92" spans="1:5" ht="15">
      <c r="A92" s="181" t="s">
        <v>190</v>
      </c>
      <c r="B92" s="182" t="s">
        <v>212</v>
      </c>
      <c r="C92" s="183"/>
      <c r="D92" s="183"/>
      <c r="E92" s="191"/>
    </row>
    <row r="93" spans="1:5" ht="15">
      <c r="A93" s="181" t="s">
        <v>191</v>
      </c>
      <c r="B93" s="182" t="s">
        <v>212</v>
      </c>
      <c r="C93" s="183"/>
      <c r="D93" s="183"/>
      <c r="E93" s="191"/>
    </row>
    <row r="94" spans="1:5" ht="15">
      <c r="A94" s="184" t="s">
        <v>213</v>
      </c>
      <c r="B94" s="185" t="s">
        <v>212</v>
      </c>
      <c r="C94" s="75">
        <v>0</v>
      </c>
      <c r="D94" s="75">
        <v>0</v>
      </c>
      <c r="E94" s="189">
        <v>0</v>
      </c>
    </row>
    <row r="95" spans="1:5" ht="15">
      <c r="A95" s="181" t="s">
        <v>779</v>
      </c>
      <c r="B95" s="186" t="s">
        <v>214</v>
      </c>
      <c r="C95" s="183"/>
      <c r="D95" s="183"/>
      <c r="E95" s="191"/>
    </row>
    <row r="96" spans="1:5" ht="15">
      <c r="A96" s="181" t="s">
        <v>198</v>
      </c>
      <c r="B96" s="182" t="s">
        <v>214</v>
      </c>
      <c r="C96" s="183"/>
      <c r="D96" s="183"/>
      <c r="E96" s="191"/>
    </row>
    <row r="97" spans="1:5" ht="15">
      <c r="A97" s="181" t="s">
        <v>199</v>
      </c>
      <c r="B97" s="186" t="s">
        <v>214</v>
      </c>
      <c r="C97" s="183">
        <v>600</v>
      </c>
      <c r="D97" s="183"/>
      <c r="E97" s="191"/>
    </row>
    <row r="98" spans="1:5" ht="15">
      <c r="A98" s="186" t="s">
        <v>200</v>
      </c>
      <c r="B98" s="182" t="s">
        <v>214</v>
      </c>
      <c r="C98" s="183"/>
      <c r="D98" s="183"/>
      <c r="E98" s="191"/>
    </row>
    <row r="99" spans="1:5" ht="15">
      <c r="A99" s="186" t="s">
        <v>201</v>
      </c>
      <c r="B99" s="186" t="s">
        <v>214</v>
      </c>
      <c r="C99" s="183"/>
      <c r="D99" s="183"/>
      <c r="E99" s="191"/>
    </row>
    <row r="100" spans="1:5" ht="15">
      <c r="A100" s="186" t="s">
        <v>202</v>
      </c>
      <c r="B100" s="182" t="s">
        <v>214</v>
      </c>
      <c r="C100" s="183">
        <v>10000</v>
      </c>
      <c r="D100" s="183">
        <v>8636</v>
      </c>
      <c r="E100" s="191">
        <v>8636</v>
      </c>
    </row>
    <row r="101" spans="1:5" ht="15">
      <c r="A101" s="181" t="s">
        <v>203</v>
      </c>
      <c r="B101" s="186" t="s">
        <v>214</v>
      </c>
      <c r="C101" s="183"/>
      <c r="D101" s="183"/>
      <c r="E101" s="191"/>
    </row>
    <row r="102" spans="1:5" ht="15">
      <c r="A102" s="181" t="s">
        <v>207</v>
      </c>
      <c r="B102" s="182" t="s">
        <v>214</v>
      </c>
      <c r="C102" s="183"/>
      <c r="D102" s="183"/>
      <c r="E102" s="191"/>
    </row>
    <row r="103" spans="1:5" ht="15">
      <c r="A103" s="181" t="s">
        <v>204</v>
      </c>
      <c r="B103" s="186" t="s">
        <v>214</v>
      </c>
      <c r="C103" s="183"/>
      <c r="D103" s="183"/>
      <c r="E103" s="191"/>
    </row>
    <row r="104" spans="1:5" ht="15">
      <c r="A104" s="181" t="s">
        <v>205</v>
      </c>
      <c r="B104" s="182" t="s">
        <v>214</v>
      </c>
      <c r="C104" s="183"/>
      <c r="D104" s="183"/>
      <c r="E104" s="191"/>
    </row>
    <row r="105" spans="1:5" ht="25.5">
      <c r="A105" s="184" t="s">
        <v>215</v>
      </c>
      <c r="B105" s="185" t="s">
        <v>214</v>
      </c>
      <c r="C105" s="75">
        <f>SUM(C95:C104)</f>
        <v>10600</v>
      </c>
      <c r="D105" s="75">
        <f>SUM(D95:D104)</f>
        <v>8636</v>
      </c>
      <c r="E105" s="189">
        <f>SUM(E95:E104)</f>
        <v>8636</v>
      </c>
    </row>
    <row r="106" spans="1:5" ht="15">
      <c r="A106" s="184" t="s">
        <v>451</v>
      </c>
      <c r="B106" s="185" t="s">
        <v>452</v>
      </c>
      <c r="C106" s="75">
        <v>5000</v>
      </c>
      <c r="D106" s="75">
        <v>5000</v>
      </c>
      <c r="E106" s="189">
        <v>5000</v>
      </c>
    </row>
    <row r="107" spans="1:5" ht="15">
      <c r="A107" s="181" t="s">
        <v>779</v>
      </c>
      <c r="B107" s="186" t="s">
        <v>216</v>
      </c>
      <c r="C107" s="183"/>
      <c r="D107" s="183"/>
      <c r="E107" s="191"/>
    </row>
    <row r="108" spans="1:5" ht="15">
      <c r="A108" s="181" t="s">
        <v>198</v>
      </c>
      <c r="B108" s="186" t="s">
        <v>216</v>
      </c>
      <c r="C108" s="183"/>
      <c r="D108" s="183"/>
      <c r="E108" s="191"/>
    </row>
    <row r="109" spans="1:5" ht="15">
      <c r="A109" s="181" t="s">
        <v>199</v>
      </c>
      <c r="B109" s="186" t="s">
        <v>216</v>
      </c>
      <c r="C109" s="183"/>
      <c r="D109" s="183"/>
      <c r="E109" s="191"/>
    </row>
    <row r="110" spans="1:5" ht="15">
      <c r="A110" s="186" t="s">
        <v>200</v>
      </c>
      <c r="B110" s="186" t="s">
        <v>216</v>
      </c>
      <c r="C110" s="183"/>
      <c r="D110" s="183"/>
      <c r="E110" s="191"/>
    </row>
    <row r="111" spans="1:5" ht="15">
      <c r="A111" s="186" t="s">
        <v>201</v>
      </c>
      <c r="B111" s="186" t="s">
        <v>216</v>
      </c>
      <c r="C111" s="183"/>
      <c r="D111" s="183"/>
      <c r="E111" s="191"/>
    </row>
    <row r="112" spans="1:5" ht="15">
      <c r="A112" s="186" t="s">
        <v>202</v>
      </c>
      <c r="B112" s="186" t="s">
        <v>216</v>
      </c>
      <c r="C112" s="183"/>
      <c r="D112" s="183"/>
      <c r="E112" s="191"/>
    </row>
    <row r="113" spans="1:5" ht="15">
      <c r="A113" s="181" t="s">
        <v>203</v>
      </c>
      <c r="B113" s="186" t="s">
        <v>216</v>
      </c>
      <c r="C113" s="183"/>
      <c r="D113" s="12"/>
      <c r="E113" s="12"/>
    </row>
    <row r="114" spans="1:5" ht="15">
      <c r="A114" s="181" t="s">
        <v>207</v>
      </c>
      <c r="B114" s="186" t="s">
        <v>216</v>
      </c>
      <c r="C114" s="183"/>
      <c r="D114" s="183"/>
      <c r="E114" s="191"/>
    </row>
    <row r="115" spans="1:5" ht="15">
      <c r="A115" s="181" t="s">
        <v>204</v>
      </c>
      <c r="B115" s="186" t="s">
        <v>216</v>
      </c>
      <c r="C115" s="183"/>
      <c r="D115" s="183"/>
      <c r="E115" s="191"/>
    </row>
    <row r="116" spans="1:5" ht="15">
      <c r="A116" s="181" t="s">
        <v>205</v>
      </c>
      <c r="B116" s="186" t="s">
        <v>216</v>
      </c>
      <c r="C116" s="183"/>
      <c r="D116" s="183"/>
      <c r="E116" s="191"/>
    </row>
    <row r="117" spans="1:5" ht="15">
      <c r="A117" s="187" t="s">
        <v>217</v>
      </c>
      <c r="B117" s="185" t="s">
        <v>216</v>
      </c>
      <c r="C117" s="75">
        <v>0</v>
      </c>
      <c r="D117" s="75">
        <f>SUM(D107:D116)</f>
        <v>0</v>
      </c>
      <c r="E117" s="189">
        <f>SUM(E107:E116)</f>
        <v>0</v>
      </c>
    </row>
  </sheetData>
  <sheetProtection/>
  <mergeCells count="2">
    <mergeCell ref="A2:D2"/>
    <mergeCell ref="A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70"/>
  <sheetViews>
    <sheetView zoomScalePageLayoutView="0" workbookViewId="0" topLeftCell="A36">
      <selection activeCell="B4" sqref="B4:J62"/>
    </sheetView>
  </sheetViews>
  <sheetFormatPr defaultColWidth="9.140625" defaultRowHeight="15"/>
  <cols>
    <col min="2" max="2" width="64.7109375" style="618" customWidth="1"/>
    <col min="3" max="3" width="9.421875" style="618" customWidth="1"/>
    <col min="4" max="4" width="22.421875" style="617" customWidth="1"/>
    <col min="5" max="5" width="18.8515625" style="618" customWidth="1"/>
    <col min="6" max="7" width="18.7109375" style="618" customWidth="1"/>
    <col min="8" max="8" width="18.28125" style="618" customWidth="1"/>
    <col min="9" max="9" width="18.00390625" style="618" customWidth="1"/>
    <col min="10" max="10" width="20.421875" style="618" customWidth="1"/>
  </cols>
  <sheetData>
    <row r="4" spans="2:10" ht="21.75" customHeight="1">
      <c r="B4" s="1022" t="s">
        <v>1036</v>
      </c>
      <c r="C4" s="1042"/>
      <c r="D4" s="1042"/>
      <c r="E4" s="1042"/>
      <c r="F4" s="1042"/>
      <c r="G4" s="1042"/>
      <c r="H4" s="1042"/>
      <c r="I4" s="1042"/>
      <c r="J4" s="1042"/>
    </row>
    <row r="5" spans="2:10" ht="26.25" customHeight="1">
      <c r="B5" s="1025" t="s">
        <v>7</v>
      </c>
      <c r="C5" s="1023"/>
      <c r="D5" s="1023"/>
      <c r="E5" s="1023"/>
      <c r="F5" s="1023"/>
      <c r="G5" s="1023"/>
      <c r="H5" s="1023"/>
      <c r="I5" s="1023"/>
      <c r="J5" s="1023"/>
    </row>
    <row r="6" ht="15.75">
      <c r="J6" s="619" t="s">
        <v>256</v>
      </c>
    </row>
    <row r="7" spans="2:10" ht="75">
      <c r="B7" s="194" t="s">
        <v>130</v>
      </c>
      <c r="C7" s="180" t="s">
        <v>131</v>
      </c>
      <c r="D7" s="766" t="s">
        <v>1151</v>
      </c>
      <c r="E7" s="488" t="s">
        <v>786</v>
      </c>
      <c r="F7" s="488" t="s">
        <v>1149</v>
      </c>
      <c r="G7" s="488" t="s">
        <v>1150</v>
      </c>
      <c r="H7" s="488" t="s">
        <v>257</v>
      </c>
      <c r="I7" s="488" t="s">
        <v>258</v>
      </c>
      <c r="J7" s="765" t="s">
        <v>1152</v>
      </c>
    </row>
    <row r="8" spans="2:10" ht="15.75">
      <c r="B8" s="311" t="s">
        <v>1015</v>
      </c>
      <c r="C8" s="221"/>
      <c r="D8" s="626"/>
      <c r="E8" s="626">
        <v>67</v>
      </c>
      <c r="F8" s="627"/>
      <c r="G8" s="626">
        <v>133</v>
      </c>
      <c r="H8" s="626"/>
      <c r="I8" s="627"/>
      <c r="J8" s="628">
        <f>SUM(D8:I8)</f>
        <v>200</v>
      </c>
    </row>
    <row r="9" spans="2:10" s="407" customFormat="1" ht="15">
      <c r="B9" s="187" t="s">
        <v>259</v>
      </c>
      <c r="C9" s="198" t="s">
        <v>260</v>
      </c>
      <c r="D9" s="621">
        <f>SUM(D8:D8)</f>
        <v>0</v>
      </c>
      <c r="E9" s="621">
        <f>SUM(E8)</f>
        <v>67</v>
      </c>
      <c r="F9" s="629"/>
      <c r="G9" s="621">
        <f>SUM(G8)</f>
        <v>133</v>
      </c>
      <c r="H9" s="621">
        <f>SUM(H8:H8)</f>
        <v>0</v>
      </c>
      <c r="I9" s="629"/>
      <c r="J9" s="621">
        <f>SUM(D9:I9)</f>
        <v>200</v>
      </c>
    </row>
    <row r="10" spans="2:10" ht="15.75">
      <c r="B10" s="650" t="s">
        <v>1140</v>
      </c>
      <c r="C10" s="185"/>
      <c r="D10" s="630">
        <v>2500</v>
      </c>
      <c r="E10" s="630"/>
      <c r="F10" s="631"/>
      <c r="G10" s="630"/>
      <c r="H10" s="631"/>
      <c r="I10" s="631"/>
      <c r="J10" s="620">
        <f>SUM(D10:I10)</f>
        <v>2500</v>
      </c>
    </row>
    <row r="11" spans="2:10" ht="15.75">
      <c r="B11" s="622" t="s">
        <v>1147</v>
      </c>
      <c r="C11" s="198"/>
      <c r="D11" s="630">
        <v>2015</v>
      </c>
      <c r="E11" s="630"/>
      <c r="F11" s="631"/>
      <c r="G11" s="630"/>
      <c r="H11" s="631"/>
      <c r="I11" s="631"/>
      <c r="J11" s="620">
        <f aca="true" t="shared" si="0" ref="J11:J19">SUM(D11:I11)</f>
        <v>2015</v>
      </c>
    </row>
    <row r="12" spans="2:10" s="190" customFormat="1" ht="15.75">
      <c r="B12" s="181" t="s">
        <v>1141</v>
      </c>
      <c r="C12" s="182"/>
      <c r="D12" s="630">
        <v>170</v>
      </c>
      <c r="E12" s="630"/>
      <c r="F12" s="631"/>
      <c r="G12" s="630"/>
      <c r="H12" s="631"/>
      <c r="I12" s="631"/>
      <c r="J12" s="620">
        <f t="shared" si="0"/>
        <v>170</v>
      </c>
    </row>
    <row r="13" spans="2:10" s="190" customFormat="1" ht="15.75">
      <c r="B13" s="181" t="s">
        <v>1148</v>
      </c>
      <c r="C13" s="182"/>
      <c r="D13" s="630">
        <v>46803</v>
      </c>
      <c r="E13" s="630"/>
      <c r="F13" s="631"/>
      <c r="G13" s="630"/>
      <c r="H13" s="631"/>
      <c r="I13" s="631"/>
      <c r="J13" s="620">
        <f t="shared" si="0"/>
        <v>46803</v>
      </c>
    </row>
    <row r="14" spans="2:10" ht="15.75">
      <c r="B14" s="622" t="s">
        <v>1017</v>
      </c>
      <c r="C14" s="182"/>
      <c r="D14" s="630">
        <v>93423</v>
      </c>
      <c r="E14" s="630"/>
      <c r="F14" s="631"/>
      <c r="G14" s="630"/>
      <c r="H14" s="631"/>
      <c r="I14" s="631"/>
      <c r="J14" s="620">
        <f t="shared" si="0"/>
        <v>93423</v>
      </c>
    </row>
    <row r="15" spans="2:10" ht="15.75">
      <c r="B15" s="622" t="s">
        <v>1145</v>
      </c>
      <c r="C15" s="311"/>
      <c r="D15" s="630">
        <v>4007</v>
      </c>
      <c r="E15" s="630"/>
      <c r="F15" s="631"/>
      <c r="G15" s="630"/>
      <c r="H15" s="631"/>
      <c r="I15" s="631"/>
      <c r="J15" s="620">
        <f t="shared" si="0"/>
        <v>4007</v>
      </c>
    </row>
    <row r="16" spans="2:10" ht="15.75">
      <c r="B16" s="622" t="s">
        <v>1016</v>
      </c>
      <c r="C16" s="182"/>
      <c r="D16" s="630">
        <v>46909</v>
      </c>
      <c r="E16" s="630"/>
      <c r="F16" s="631"/>
      <c r="G16" s="630"/>
      <c r="H16" s="631"/>
      <c r="I16" s="631"/>
      <c r="J16" s="620">
        <f t="shared" si="0"/>
        <v>46909</v>
      </c>
    </row>
    <row r="17" spans="2:10" ht="15.75">
      <c r="B17" s="615" t="s">
        <v>1143</v>
      </c>
      <c r="C17" s="182"/>
      <c r="D17" s="630">
        <v>45584</v>
      </c>
      <c r="E17" s="630"/>
      <c r="F17" s="631"/>
      <c r="G17" s="630"/>
      <c r="H17" s="631"/>
      <c r="I17" s="631"/>
      <c r="J17" s="620">
        <f t="shared" si="0"/>
        <v>45584</v>
      </c>
    </row>
    <row r="18" spans="2:10" ht="15.75">
      <c r="B18" s="622" t="s">
        <v>1144</v>
      </c>
      <c r="C18" s="182"/>
      <c r="D18" s="630">
        <v>87</v>
      </c>
      <c r="E18" s="630"/>
      <c r="F18" s="631"/>
      <c r="G18" s="630"/>
      <c r="H18" s="631"/>
      <c r="I18" s="631"/>
      <c r="J18" s="620">
        <f t="shared" si="0"/>
        <v>87</v>
      </c>
    </row>
    <row r="19" spans="2:10" ht="15.75">
      <c r="B19" s="181" t="s">
        <v>1146</v>
      </c>
      <c r="C19" s="311"/>
      <c r="D19" s="630">
        <v>125777</v>
      </c>
      <c r="E19" s="630"/>
      <c r="F19" s="631"/>
      <c r="G19" s="630"/>
      <c r="H19" s="631"/>
      <c r="I19" s="631"/>
      <c r="J19" s="620">
        <f t="shared" si="0"/>
        <v>125777</v>
      </c>
    </row>
    <row r="20" spans="2:10" ht="15">
      <c r="B20" s="187" t="s">
        <v>261</v>
      </c>
      <c r="C20" s="185" t="s">
        <v>262</v>
      </c>
      <c r="D20" s="621">
        <f>SUM(D10:D19)</f>
        <v>367275</v>
      </c>
      <c r="E20" s="621"/>
      <c r="F20" s="629"/>
      <c r="G20" s="621"/>
      <c r="H20" s="629"/>
      <c r="I20" s="629"/>
      <c r="J20" s="632">
        <f>SUM(D20:I20)</f>
        <v>367275</v>
      </c>
    </row>
    <row r="21" spans="2:10" ht="15.75">
      <c r="B21" s="181" t="s">
        <v>1132</v>
      </c>
      <c r="C21" s="182"/>
      <c r="D21" s="630">
        <v>310</v>
      </c>
      <c r="E21" s="630"/>
      <c r="F21" s="631"/>
      <c r="G21" s="630"/>
      <c r="H21" s="631"/>
      <c r="I21" s="631"/>
      <c r="J21" s="620">
        <f>SUM(D21:I21)</f>
        <v>310</v>
      </c>
    </row>
    <row r="22" spans="2:10" ht="15.75">
      <c r="B22" s="201" t="s">
        <v>1155</v>
      </c>
      <c r="C22" s="182"/>
      <c r="D22" s="630"/>
      <c r="E22" s="630">
        <v>138</v>
      </c>
      <c r="F22" s="630"/>
      <c r="G22" s="630">
        <v>314</v>
      </c>
      <c r="H22" s="630">
        <v>622</v>
      </c>
      <c r="I22" s="631"/>
      <c r="J22" s="620">
        <f>SUM(D22:I22)</f>
        <v>1074</v>
      </c>
    </row>
    <row r="23" spans="2:10" ht="15">
      <c r="B23" s="187" t="s">
        <v>263</v>
      </c>
      <c r="C23" s="198" t="s">
        <v>264</v>
      </c>
      <c r="D23" s="621">
        <f>SUM(D21:D22)</f>
        <v>310</v>
      </c>
      <c r="E23" s="621">
        <f>SUM(E21:E22)</f>
        <v>138</v>
      </c>
      <c r="F23" s="621">
        <f>SUM(F21:F22)</f>
        <v>0</v>
      </c>
      <c r="G23" s="621">
        <f>SUM(G21:G22)</f>
        <v>314</v>
      </c>
      <c r="H23" s="621">
        <f>SUM(H21:H22)</f>
        <v>622</v>
      </c>
      <c r="I23" s="621"/>
      <c r="J23" s="621">
        <f>SUM(D23:I23)</f>
        <v>1384</v>
      </c>
    </row>
    <row r="24" spans="2:10" ht="15.75">
      <c r="B24" s="181" t="s">
        <v>1133</v>
      </c>
      <c r="C24" s="198"/>
      <c r="D24" s="630">
        <v>970</v>
      </c>
      <c r="E24" s="621"/>
      <c r="F24" s="629"/>
      <c r="G24" s="621"/>
      <c r="H24" s="629"/>
      <c r="I24" s="631"/>
      <c r="J24" s="620">
        <f>SUM(D24:I24)</f>
        <v>970</v>
      </c>
    </row>
    <row r="25" spans="2:10" ht="15.75">
      <c r="B25" s="181" t="s">
        <v>1154</v>
      </c>
      <c r="C25" s="198"/>
      <c r="D25" s="630"/>
      <c r="E25" s="621"/>
      <c r="F25" s="629"/>
      <c r="G25" s="630">
        <v>219</v>
      </c>
      <c r="H25" s="629"/>
      <c r="I25" s="631"/>
      <c r="J25" s="620">
        <f aca="true" t="shared" si="1" ref="J25:J36">SUM(D25:I25)</f>
        <v>219</v>
      </c>
    </row>
    <row r="26" spans="2:10" ht="15.75">
      <c r="B26" s="181" t="s">
        <v>1134</v>
      </c>
      <c r="C26" s="198"/>
      <c r="D26" s="630">
        <v>190</v>
      </c>
      <c r="E26" s="621"/>
      <c r="F26" s="629"/>
      <c r="G26" s="621"/>
      <c r="H26" s="629"/>
      <c r="I26" s="631"/>
      <c r="J26" s="620">
        <f t="shared" si="1"/>
        <v>190</v>
      </c>
    </row>
    <row r="27" spans="2:10" ht="15.75">
      <c r="B27" s="181" t="s">
        <v>1136</v>
      </c>
      <c r="C27" s="198"/>
      <c r="D27" s="630">
        <v>762</v>
      </c>
      <c r="E27" s="621"/>
      <c r="F27" s="629"/>
      <c r="G27" s="621"/>
      <c r="H27" s="629"/>
      <c r="I27" s="631"/>
      <c r="J27" s="620">
        <f t="shared" si="1"/>
        <v>762</v>
      </c>
    </row>
    <row r="28" spans="2:10" ht="15.75">
      <c r="B28" s="181" t="s">
        <v>1018</v>
      </c>
      <c r="C28" s="198"/>
      <c r="D28" s="630">
        <v>12981</v>
      </c>
      <c r="E28" s="629"/>
      <c r="F28" s="629"/>
      <c r="G28" s="621"/>
      <c r="H28" s="629"/>
      <c r="I28" s="631"/>
      <c r="J28" s="620">
        <f t="shared" si="1"/>
        <v>12981</v>
      </c>
    </row>
    <row r="29" spans="2:10" ht="15.75">
      <c r="B29" s="181" t="s">
        <v>1019</v>
      </c>
      <c r="C29" s="198"/>
      <c r="D29" s="630">
        <v>46</v>
      </c>
      <c r="E29" s="629"/>
      <c r="F29" s="629"/>
      <c r="G29" s="621"/>
      <c r="H29" s="629"/>
      <c r="I29" s="631"/>
      <c r="J29" s="620">
        <f t="shared" si="1"/>
        <v>46</v>
      </c>
    </row>
    <row r="30" spans="2:10" ht="15.75">
      <c r="B30" s="181" t="s">
        <v>1138</v>
      </c>
      <c r="C30" s="198"/>
      <c r="D30" s="630">
        <v>278</v>
      </c>
      <c r="E30" s="629"/>
      <c r="F30" s="629"/>
      <c r="G30" s="621"/>
      <c r="H30" s="629"/>
      <c r="I30" s="631"/>
      <c r="J30" s="620">
        <f t="shared" si="1"/>
        <v>278</v>
      </c>
    </row>
    <row r="31" spans="2:10" ht="15.75">
      <c r="B31" s="181" t="s">
        <v>1137</v>
      </c>
      <c r="C31" s="198"/>
      <c r="D31" s="630">
        <v>5995</v>
      </c>
      <c r="E31" s="631"/>
      <c r="F31" s="631"/>
      <c r="G31" s="630"/>
      <c r="H31" s="631"/>
      <c r="I31" s="629"/>
      <c r="J31" s="620">
        <f t="shared" si="1"/>
        <v>5995</v>
      </c>
    </row>
    <row r="32" spans="2:10" ht="15.75">
      <c r="B32" s="181" t="s">
        <v>1156</v>
      </c>
      <c r="C32" s="198"/>
      <c r="D32" s="629"/>
      <c r="E32" s="631"/>
      <c r="F32" s="631"/>
      <c r="G32" s="630"/>
      <c r="H32" s="630">
        <v>709</v>
      </c>
      <c r="I32" s="629"/>
      <c r="J32" s="620">
        <f t="shared" si="1"/>
        <v>709</v>
      </c>
    </row>
    <row r="33" spans="2:10" ht="15.75">
      <c r="B33" s="181" t="s">
        <v>1153</v>
      </c>
      <c r="C33" s="311"/>
      <c r="D33" s="630"/>
      <c r="E33" s="630">
        <v>186</v>
      </c>
      <c r="F33" s="631"/>
      <c r="G33" s="630"/>
      <c r="H33" s="631"/>
      <c r="I33" s="631"/>
      <c r="J33" s="620">
        <f t="shared" si="1"/>
        <v>186</v>
      </c>
    </row>
    <row r="34" spans="2:10" ht="15.75">
      <c r="B34" s="181" t="s">
        <v>1139</v>
      </c>
      <c r="C34" s="311"/>
      <c r="D34" s="630">
        <v>6828</v>
      </c>
      <c r="E34" s="630"/>
      <c r="F34" s="630"/>
      <c r="G34" s="630"/>
      <c r="H34" s="631"/>
      <c r="I34" s="630"/>
      <c r="J34" s="620">
        <f t="shared" si="1"/>
        <v>6828</v>
      </c>
    </row>
    <row r="35" spans="2:10" ht="30">
      <c r="B35" s="181" t="s">
        <v>1157</v>
      </c>
      <c r="C35" s="311"/>
      <c r="D35" s="630"/>
      <c r="E35" s="631"/>
      <c r="F35" s="631"/>
      <c r="G35" s="630"/>
      <c r="H35" s="631"/>
      <c r="I35" s="630">
        <v>218</v>
      </c>
      <c r="J35" s="620">
        <f t="shared" si="1"/>
        <v>218</v>
      </c>
    </row>
    <row r="36" spans="2:10" ht="15.75">
      <c r="B36" s="181" t="s">
        <v>1135</v>
      </c>
      <c r="C36" s="311"/>
      <c r="D36" s="630">
        <v>943</v>
      </c>
      <c r="E36" s="620"/>
      <c r="F36" s="631"/>
      <c r="G36" s="630"/>
      <c r="H36" s="631"/>
      <c r="I36" s="631"/>
      <c r="J36" s="620">
        <f t="shared" si="1"/>
        <v>943</v>
      </c>
    </row>
    <row r="37" spans="2:10" ht="15">
      <c r="B37" s="187" t="s">
        <v>265</v>
      </c>
      <c r="C37" s="198" t="s">
        <v>266</v>
      </c>
      <c r="D37" s="621">
        <f>SUM(D24:D36)</f>
        <v>28993</v>
      </c>
      <c r="E37" s="632">
        <f>SUM(E31:E36)</f>
        <v>186</v>
      </c>
      <c r="F37" s="621">
        <f>SUM(F31:F36)</f>
        <v>0</v>
      </c>
      <c r="G37" s="621">
        <f>SUM(G24:G36)</f>
        <v>219</v>
      </c>
      <c r="H37" s="621">
        <f>SUM(H24:H36)</f>
        <v>709</v>
      </c>
      <c r="I37" s="621">
        <f>SUM(I31:I36)</f>
        <v>218</v>
      </c>
      <c r="J37" s="632">
        <f>SUM(D37:I37)</f>
        <v>30325</v>
      </c>
    </row>
    <row r="38" spans="2:10" ht="15.75">
      <c r="B38" s="613"/>
      <c r="C38" s="311"/>
      <c r="D38" s="630"/>
      <c r="E38" s="620"/>
      <c r="F38" s="630"/>
      <c r="G38" s="630"/>
      <c r="H38" s="630"/>
      <c r="I38" s="630"/>
      <c r="J38" s="620"/>
    </row>
    <row r="39" spans="2:10" ht="15.75">
      <c r="B39" s="187" t="s">
        <v>267</v>
      </c>
      <c r="C39" s="198" t="s">
        <v>268</v>
      </c>
      <c r="D39" s="621"/>
      <c r="E39" s="620"/>
      <c r="F39" s="630"/>
      <c r="G39" s="630"/>
      <c r="H39" s="630"/>
      <c r="I39" s="630"/>
      <c r="J39" s="632">
        <f>SUM(D39:I39)</f>
        <v>0</v>
      </c>
    </row>
    <row r="40" spans="2:10" ht="15.75">
      <c r="B40" s="181"/>
      <c r="C40" s="311"/>
      <c r="D40" s="630"/>
      <c r="E40" s="620"/>
      <c r="F40" s="630"/>
      <c r="G40" s="630"/>
      <c r="H40" s="630"/>
      <c r="I40" s="630"/>
      <c r="J40" s="632"/>
    </row>
    <row r="41" spans="2:10" ht="15.75">
      <c r="B41" s="187" t="s">
        <v>269</v>
      </c>
      <c r="C41" s="198" t="s">
        <v>270</v>
      </c>
      <c r="D41" s="621">
        <v>2096</v>
      </c>
      <c r="E41" s="620"/>
      <c r="F41" s="630"/>
      <c r="G41" s="630"/>
      <c r="H41" s="630"/>
      <c r="I41" s="630"/>
      <c r="J41" s="632">
        <f>SUM(D41:I41)</f>
        <v>2096</v>
      </c>
    </row>
    <row r="42" spans="2:10" ht="15.75">
      <c r="B42" s="614"/>
      <c r="C42" s="198"/>
      <c r="D42" s="621"/>
      <c r="E42" s="620"/>
      <c r="F42" s="630"/>
      <c r="G42" s="630"/>
      <c r="H42" s="630"/>
      <c r="I42" s="630"/>
      <c r="J42" s="620"/>
    </row>
    <row r="43" spans="2:10" ht="25.5">
      <c r="B43" s="187" t="s">
        <v>271</v>
      </c>
      <c r="C43" s="198" t="s">
        <v>272</v>
      </c>
      <c r="D43" s="621">
        <v>25936</v>
      </c>
      <c r="E43" s="621">
        <v>106</v>
      </c>
      <c r="F43" s="621"/>
      <c r="G43" s="621">
        <v>180</v>
      </c>
      <c r="H43" s="621">
        <v>359</v>
      </c>
      <c r="I43" s="621">
        <v>59</v>
      </c>
      <c r="J43" s="632">
        <f>SUM(D43:I43)</f>
        <v>26640</v>
      </c>
    </row>
    <row r="44" spans="2:10" ht="15.75">
      <c r="B44" s="614"/>
      <c r="C44" s="198"/>
      <c r="D44" s="621"/>
      <c r="E44" s="620"/>
      <c r="F44" s="630"/>
      <c r="G44" s="630"/>
      <c r="H44" s="630"/>
      <c r="I44" s="630"/>
      <c r="J44" s="620"/>
    </row>
    <row r="45" spans="2:10" ht="15">
      <c r="B45" s="623" t="s">
        <v>273</v>
      </c>
      <c r="C45" s="408" t="s">
        <v>274</v>
      </c>
      <c r="D45" s="632">
        <f aca="true" t="shared" si="2" ref="D45:I45">D9+D20+D23+D37+D39+D41+D43</f>
        <v>424610</v>
      </c>
      <c r="E45" s="632">
        <f t="shared" si="2"/>
        <v>497</v>
      </c>
      <c r="F45" s="632">
        <f t="shared" si="2"/>
        <v>0</v>
      </c>
      <c r="G45" s="621">
        <f t="shared" si="2"/>
        <v>846</v>
      </c>
      <c r="H45" s="632">
        <f t="shared" si="2"/>
        <v>1690</v>
      </c>
      <c r="I45" s="632">
        <f t="shared" si="2"/>
        <v>277</v>
      </c>
      <c r="J45" s="632">
        <f>SUM(D45:I45)</f>
        <v>427920</v>
      </c>
    </row>
    <row r="46" spans="2:10" ht="15">
      <c r="B46" s="624"/>
      <c r="C46" s="408"/>
      <c r="D46" s="633"/>
      <c r="E46" s="632"/>
      <c r="F46" s="621"/>
      <c r="G46" s="621"/>
      <c r="H46" s="621"/>
      <c r="I46" s="621"/>
      <c r="J46" s="632"/>
    </row>
    <row r="47" spans="2:10" ht="15.75">
      <c r="B47" s="615"/>
      <c r="C47" s="185"/>
      <c r="D47" s="616"/>
      <c r="E47" s="620"/>
      <c r="F47" s="631"/>
      <c r="G47" s="630"/>
      <c r="H47" s="620"/>
      <c r="I47" s="631"/>
      <c r="J47" s="620">
        <f aca="true" t="shared" si="3" ref="J47:J54">SUM(D47:I47)</f>
        <v>0</v>
      </c>
    </row>
    <row r="48" spans="2:10" ht="15.75">
      <c r="B48" s="615" t="s">
        <v>1142</v>
      </c>
      <c r="C48" s="185"/>
      <c r="D48" s="616">
        <v>50384</v>
      </c>
      <c r="E48" s="620"/>
      <c r="F48" s="631"/>
      <c r="G48" s="630"/>
      <c r="H48" s="620"/>
      <c r="I48" s="631"/>
      <c r="J48" s="620">
        <f>SUM(D48:I48)</f>
        <v>50384</v>
      </c>
    </row>
    <row r="49" spans="2:10" ht="15.75">
      <c r="B49" s="615" t="s">
        <v>1130</v>
      </c>
      <c r="C49" s="185"/>
      <c r="D49" s="616">
        <v>43549</v>
      </c>
      <c r="E49" s="620"/>
      <c r="F49" s="631"/>
      <c r="G49" s="630"/>
      <c r="H49" s="620"/>
      <c r="I49" s="631"/>
      <c r="J49" s="620">
        <f>SUM(D49:I49)</f>
        <v>43549</v>
      </c>
    </row>
    <row r="50" spans="2:10" ht="15.75">
      <c r="B50" s="615" t="s">
        <v>1128</v>
      </c>
      <c r="C50" s="185"/>
      <c r="D50" s="616">
        <v>12487</v>
      </c>
      <c r="E50" s="620"/>
      <c r="F50" s="620"/>
      <c r="G50" s="630"/>
      <c r="H50" s="620"/>
      <c r="I50" s="631"/>
      <c r="J50" s="620">
        <f t="shared" si="3"/>
        <v>12487</v>
      </c>
    </row>
    <row r="51" spans="2:10" ht="15.75">
      <c r="B51" s="615" t="s">
        <v>1131</v>
      </c>
      <c r="C51" s="185"/>
      <c r="D51" s="616">
        <v>550</v>
      </c>
      <c r="E51" s="620"/>
      <c r="F51" s="620"/>
      <c r="G51" s="630"/>
      <c r="H51" s="620"/>
      <c r="I51" s="631"/>
      <c r="J51" s="620">
        <f t="shared" si="3"/>
        <v>550</v>
      </c>
    </row>
    <row r="52" spans="2:10" ht="15.75">
      <c r="B52" s="615" t="s">
        <v>1129</v>
      </c>
      <c r="C52" s="185"/>
      <c r="D52" s="616">
        <v>14966</v>
      </c>
      <c r="E52" s="620"/>
      <c r="F52" s="620"/>
      <c r="G52" s="630"/>
      <c r="H52" s="620"/>
      <c r="I52" s="631"/>
      <c r="J52" s="620">
        <f t="shared" si="3"/>
        <v>14966</v>
      </c>
    </row>
    <row r="53" spans="2:10" ht="15.75">
      <c r="B53" s="615"/>
      <c r="C53" s="185"/>
      <c r="D53" s="616"/>
      <c r="E53" s="620"/>
      <c r="F53" s="620"/>
      <c r="G53" s="630"/>
      <c r="H53" s="620"/>
      <c r="I53" s="620"/>
      <c r="J53" s="620">
        <f t="shared" si="3"/>
        <v>0</v>
      </c>
    </row>
    <row r="54" spans="2:10" ht="15.75">
      <c r="B54" s="187" t="s">
        <v>5</v>
      </c>
      <c r="C54" s="185" t="s">
        <v>275</v>
      </c>
      <c r="D54" s="621">
        <f>SUM(D47:D53)</f>
        <v>121936</v>
      </c>
      <c r="E54" s="620"/>
      <c r="F54" s="620"/>
      <c r="G54" s="630"/>
      <c r="H54" s="620"/>
      <c r="I54" s="620"/>
      <c r="J54" s="632">
        <f t="shared" si="3"/>
        <v>121936</v>
      </c>
    </row>
    <row r="55" spans="2:10" ht="15.75">
      <c r="B55" s="181"/>
      <c r="C55" s="182"/>
      <c r="D55" s="630"/>
      <c r="E55" s="620"/>
      <c r="F55" s="620"/>
      <c r="G55" s="630"/>
      <c r="H55" s="620"/>
      <c r="I55" s="620"/>
      <c r="J55" s="620"/>
    </row>
    <row r="56" spans="2:10" ht="15.75">
      <c r="B56" s="187" t="s">
        <v>276</v>
      </c>
      <c r="C56" s="185" t="s">
        <v>277</v>
      </c>
      <c r="D56" s="630"/>
      <c r="E56" s="620"/>
      <c r="F56" s="620"/>
      <c r="G56" s="630"/>
      <c r="H56" s="620"/>
      <c r="I56" s="620"/>
      <c r="J56" s="620"/>
    </row>
    <row r="57" spans="2:10" ht="15.75">
      <c r="B57" s="181"/>
      <c r="C57" s="182"/>
      <c r="D57" s="630"/>
      <c r="E57" s="620"/>
      <c r="F57" s="620"/>
      <c r="G57" s="630"/>
      <c r="H57" s="620"/>
      <c r="I57" s="620"/>
      <c r="J57" s="620"/>
    </row>
    <row r="58" spans="2:10" ht="15.75">
      <c r="B58" s="187" t="s">
        <v>278</v>
      </c>
      <c r="C58" s="185" t="s">
        <v>279</v>
      </c>
      <c r="D58" s="630"/>
      <c r="E58" s="620"/>
      <c r="F58" s="620"/>
      <c r="G58" s="630"/>
      <c r="H58" s="620"/>
      <c r="I58" s="620"/>
      <c r="J58" s="620"/>
    </row>
    <row r="59" spans="2:10" ht="15.75">
      <c r="B59" s="187"/>
      <c r="C59" s="185"/>
      <c r="D59" s="630"/>
      <c r="E59" s="620"/>
      <c r="F59" s="620"/>
      <c r="G59" s="630"/>
      <c r="H59" s="620"/>
      <c r="I59" s="620"/>
      <c r="J59" s="620"/>
    </row>
    <row r="60" spans="2:10" ht="15.75">
      <c r="B60" s="187" t="s">
        <v>280</v>
      </c>
      <c r="C60" s="185" t="s">
        <v>281</v>
      </c>
      <c r="D60" s="621">
        <v>21102</v>
      </c>
      <c r="E60" s="620"/>
      <c r="F60" s="620"/>
      <c r="G60" s="630"/>
      <c r="H60" s="620"/>
      <c r="I60" s="620"/>
      <c r="J60" s="632">
        <f>SUM(D60:I60)</f>
        <v>21102</v>
      </c>
    </row>
    <row r="61" spans="2:10" ht="15.75">
      <c r="B61" s="187"/>
      <c r="C61" s="185"/>
      <c r="D61" s="621"/>
      <c r="E61" s="620"/>
      <c r="F61" s="620"/>
      <c r="G61" s="630"/>
      <c r="H61" s="620"/>
      <c r="I61" s="620"/>
      <c r="J61" s="620"/>
    </row>
    <row r="62" spans="2:10" ht="15">
      <c r="B62" s="625" t="s">
        <v>282</v>
      </c>
      <c r="C62" s="196" t="s">
        <v>283</v>
      </c>
      <c r="D62" s="621">
        <f>SUM(D54:D61)</f>
        <v>143038</v>
      </c>
      <c r="E62" s="632"/>
      <c r="F62" s="632"/>
      <c r="G62" s="621"/>
      <c r="H62" s="632"/>
      <c r="I62" s="632"/>
      <c r="J62" s="632">
        <f>SUM(D62:I62)</f>
        <v>143038</v>
      </c>
    </row>
    <row r="64" ht="15.75">
      <c r="B64" s="197"/>
    </row>
    <row r="65" spans="2:9" ht="15.75">
      <c r="B65" s="202"/>
      <c r="C65" s="202"/>
      <c r="E65" s="202"/>
      <c r="F65" s="202"/>
      <c r="G65" s="202"/>
      <c r="H65" s="202"/>
      <c r="I65" s="202"/>
    </row>
    <row r="66" spans="2:9" ht="15.75">
      <c r="B66" s="202"/>
      <c r="C66" s="202"/>
      <c r="E66" s="202"/>
      <c r="F66" s="202"/>
      <c r="G66" s="202"/>
      <c r="H66" s="202"/>
      <c r="I66" s="202"/>
    </row>
    <row r="67" spans="2:9" ht="15.75">
      <c r="B67" s="202"/>
      <c r="C67" s="202"/>
      <c r="E67" s="202"/>
      <c r="F67" s="202"/>
      <c r="G67" s="202"/>
      <c r="H67" s="202"/>
      <c r="I67" s="202"/>
    </row>
    <row r="68" spans="2:9" ht="15.75">
      <c r="B68" s="202"/>
      <c r="C68" s="202"/>
      <c r="E68" s="202"/>
      <c r="F68" s="202"/>
      <c r="G68" s="202"/>
      <c r="H68" s="202"/>
      <c r="I68" s="202"/>
    </row>
    <row r="69" spans="2:9" ht="15.75">
      <c r="B69" s="202"/>
      <c r="C69" s="202"/>
      <c r="E69" s="202"/>
      <c r="F69" s="202"/>
      <c r="G69" s="202"/>
      <c r="H69" s="202"/>
      <c r="I69" s="202"/>
    </row>
    <row r="70" spans="2:9" ht="15.75">
      <c r="B70" s="202"/>
      <c r="C70" s="202"/>
      <c r="E70" s="202"/>
      <c r="F70" s="202"/>
      <c r="G70" s="202"/>
      <c r="H70" s="202"/>
      <c r="I70" s="202"/>
    </row>
  </sheetData>
  <sheetProtection/>
  <mergeCells count="2">
    <mergeCell ref="B4:J4"/>
    <mergeCell ref="B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00.00390625" style="0" customWidth="1"/>
    <col min="3" max="4" width="17.00390625" style="0" customWidth="1"/>
    <col min="5" max="5" width="12.00390625" style="0" customWidth="1"/>
  </cols>
  <sheetData>
    <row r="1" spans="1:5" ht="28.5" customHeight="1">
      <c r="A1" s="1022" t="s">
        <v>1036</v>
      </c>
      <c r="B1" s="1022"/>
      <c r="C1" s="1022"/>
      <c r="D1" s="1022"/>
      <c r="E1" s="1022"/>
    </row>
    <row r="2" spans="1:5" ht="26.25" customHeight="1">
      <c r="A2" s="1025" t="s">
        <v>316</v>
      </c>
      <c r="B2" s="1025"/>
      <c r="C2" s="1025"/>
      <c r="D2" s="1025"/>
      <c r="E2" s="1025"/>
    </row>
    <row r="3" spans="1:4" ht="18.75" customHeight="1">
      <c r="A3" s="211"/>
      <c r="B3" s="212"/>
      <c r="C3" s="212"/>
      <c r="D3" s="212"/>
    </row>
    <row r="4" spans="1:4" ht="23.25" customHeight="1">
      <c r="A4" s="85" t="s">
        <v>114</v>
      </c>
      <c r="B4" s="179"/>
      <c r="D4" s="179" t="s">
        <v>743</v>
      </c>
    </row>
    <row r="5" spans="1:5" ht="25.5">
      <c r="A5" s="75" t="s">
        <v>103</v>
      </c>
      <c r="B5" s="180" t="s">
        <v>131</v>
      </c>
      <c r="C5" s="97" t="s">
        <v>104</v>
      </c>
      <c r="D5" s="97" t="s">
        <v>105</v>
      </c>
      <c r="E5" s="189" t="s">
        <v>106</v>
      </c>
    </row>
    <row r="6" spans="1:5" ht="15">
      <c r="A6" s="183" t="s">
        <v>788</v>
      </c>
      <c r="B6" s="186" t="s">
        <v>318</v>
      </c>
      <c r="C6" s="213"/>
      <c r="D6" s="213"/>
      <c r="E6" s="409"/>
    </row>
    <row r="7" spans="1:5" ht="15.75">
      <c r="A7" s="204" t="s">
        <v>787</v>
      </c>
      <c r="B7" s="186" t="s">
        <v>318</v>
      </c>
      <c r="C7" s="213"/>
      <c r="D7" s="213">
        <v>840</v>
      </c>
      <c r="E7" s="213">
        <v>840</v>
      </c>
    </row>
    <row r="8" spans="1:5" ht="15">
      <c r="A8" s="214" t="s">
        <v>319</v>
      </c>
      <c r="B8" s="192" t="s">
        <v>318</v>
      </c>
      <c r="C8" s="206">
        <f>SUM(C6:C7)</f>
        <v>0</v>
      </c>
      <c r="D8" s="206">
        <f>SUM(D6:D7)</f>
        <v>840</v>
      </c>
      <c r="E8" s="206">
        <f>SUM(E6:E7)</f>
        <v>840</v>
      </c>
    </row>
    <row r="9" spans="1:5" ht="15">
      <c r="A9" s="181" t="s">
        <v>321</v>
      </c>
      <c r="B9" s="182" t="s">
        <v>320</v>
      </c>
      <c r="C9" s="183"/>
      <c r="D9" s="183"/>
      <c r="E9" s="183"/>
    </row>
    <row r="10" spans="1:5" ht="15">
      <c r="A10" s="181" t="s">
        <v>322</v>
      </c>
      <c r="B10" s="182" t="s">
        <v>320</v>
      </c>
      <c r="C10" s="183"/>
      <c r="D10" s="183"/>
      <c r="E10" s="183"/>
    </row>
    <row r="11" spans="1:5" ht="15">
      <c r="A11" s="187" t="s">
        <v>323</v>
      </c>
      <c r="B11" s="198" t="s">
        <v>320</v>
      </c>
      <c r="C11" s="75">
        <f>SUM(C9:C10)</f>
        <v>0</v>
      </c>
      <c r="D11" s="75">
        <f>SUM(D9:D10)</f>
        <v>0</v>
      </c>
      <c r="E11" s="75">
        <f>SUM(E9:E10)</f>
        <v>0</v>
      </c>
    </row>
    <row r="12" spans="1:5" ht="15">
      <c r="A12" s="201" t="s">
        <v>324</v>
      </c>
      <c r="B12" s="182" t="s">
        <v>325</v>
      </c>
      <c r="C12" s="183"/>
      <c r="D12" s="183"/>
      <c r="E12" s="183"/>
    </row>
    <row r="13" spans="1:5" ht="15">
      <c r="A13" s="215" t="s">
        <v>82</v>
      </c>
      <c r="B13" s="198" t="s">
        <v>325</v>
      </c>
      <c r="C13" s="75">
        <f>SUM(C12)</f>
        <v>0</v>
      </c>
      <c r="D13" s="75">
        <f>SUM(D12)</f>
        <v>0</v>
      </c>
      <c r="E13" s="75">
        <f>SUM(E12)</f>
        <v>0</v>
      </c>
    </row>
    <row r="14" spans="1:5" ht="15">
      <c r="A14" s="181" t="s">
        <v>327</v>
      </c>
      <c r="B14" s="182" t="s">
        <v>326</v>
      </c>
      <c r="C14" s="183"/>
      <c r="D14" s="183"/>
      <c r="E14" s="183"/>
    </row>
    <row r="15" spans="1:5" ht="15">
      <c r="A15" s="181" t="s">
        <v>328</v>
      </c>
      <c r="B15" s="182" t="s">
        <v>326</v>
      </c>
      <c r="C15" s="183"/>
      <c r="D15" s="183"/>
      <c r="E15" s="183"/>
    </row>
    <row r="16" spans="1:5" ht="15">
      <c r="A16" s="184" t="s">
        <v>83</v>
      </c>
      <c r="B16" s="198" t="s">
        <v>326</v>
      </c>
      <c r="C16" s="75">
        <f>SUM(C14:C15)</f>
        <v>0</v>
      </c>
      <c r="D16" s="75">
        <f>SUM(D14:D15)</f>
        <v>0</v>
      </c>
      <c r="E16" s="75">
        <f>SUM(E14:E15)</f>
        <v>0</v>
      </c>
    </row>
    <row r="17" spans="1:5" ht="15">
      <c r="A17" s="184" t="s">
        <v>84</v>
      </c>
      <c r="B17" s="185" t="s">
        <v>329</v>
      </c>
      <c r="C17" s="75">
        <v>0</v>
      </c>
      <c r="D17" s="75">
        <v>0</v>
      </c>
      <c r="E17" s="75">
        <v>0</v>
      </c>
    </row>
    <row r="18" spans="1:5" ht="15">
      <c r="A18" s="184" t="s">
        <v>331</v>
      </c>
      <c r="B18" s="198" t="s">
        <v>330</v>
      </c>
      <c r="C18" s="75">
        <v>7000</v>
      </c>
      <c r="D18" s="75">
        <v>6475</v>
      </c>
      <c r="E18" s="75">
        <v>3483</v>
      </c>
    </row>
    <row r="19" spans="1:5" ht="15.75">
      <c r="A19" s="217" t="s">
        <v>100</v>
      </c>
      <c r="B19" s="196" t="s">
        <v>332</v>
      </c>
      <c r="C19" s="75">
        <f>C8+C11+C13+C16+C17+C18</f>
        <v>7000</v>
      </c>
      <c r="D19" s="75">
        <f>D8+D11+D13+D16+D17+D18</f>
        <v>7315</v>
      </c>
      <c r="E19" s="75">
        <f>E8+E11+E13+E16+E17+E18</f>
        <v>4323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65.00390625" style="0" customWidth="1"/>
    <col min="3" max="3" width="17.57421875" style="0" customWidth="1"/>
    <col min="4" max="4" width="16.28125" style="190" customWidth="1"/>
    <col min="5" max="5" width="13.421875" style="188" customWidth="1"/>
  </cols>
  <sheetData>
    <row r="1" spans="1:5" ht="24" customHeight="1">
      <c r="A1" s="1022" t="s">
        <v>1036</v>
      </c>
      <c r="B1" s="1022"/>
      <c r="C1" s="1022"/>
      <c r="D1" s="1022"/>
      <c r="E1" s="1022"/>
    </row>
    <row r="2" spans="1:5" ht="26.25" customHeight="1">
      <c r="A2" s="1025" t="s">
        <v>285</v>
      </c>
      <c r="B2" s="1025"/>
      <c r="C2" s="1025"/>
      <c r="D2" s="1025"/>
      <c r="E2" s="1025"/>
    </row>
    <row r="3" spans="1:4" ht="15">
      <c r="A3" s="1043" t="s">
        <v>744</v>
      </c>
      <c r="B3" s="1043"/>
      <c r="C3" s="1043"/>
      <c r="D3" s="1043"/>
    </row>
    <row r="4" spans="1:5" ht="25.5">
      <c r="A4" s="75" t="s">
        <v>103</v>
      </c>
      <c r="B4" s="180" t="s">
        <v>131</v>
      </c>
      <c r="C4" s="97" t="s">
        <v>104</v>
      </c>
      <c r="D4" s="208" t="s">
        <v>105</v>
      </c>
      <c r="E4" s="189" t="s">
        <v>106</v>
      </c>
    </row>
    <row r="5" spans="1:5" ht="15.75">
      <c r="A5" s="204" t="s">
        <v>286</v>
      </c>
      <c r="B5" s="186" t="s">
        <v>694</v>
      </c>
      <c r="C5" s="205"/>
      <c r="D5" s="210"/>
      <c r="E5" s="191"/>
    </row>
    <row r="6" spans="1:5" s="410" customFormat="1" ht="18.75">
      <c r="A6" s="414" t="s">
        <v>288</v>
      </c>
      <c r="B6" s="415" t="s">
        <v>287</v>
      </c>
      <c r="C6" s="416">
        <v>0</v>
      </c>
      <c r="D6" s="417">
        <f>SUM(D5)</f>
        <v>0</v>
      </c>
      <c r="E6" s="418">
        <f>SUM(E5)</f>
        <v>0</v>
      </c>
    </row>
    <row r="7" spans="1:5" ht="15">
      <c r="A7" s="186" t="s">
        <v>289</v>
      </c>
      <c r="B7" s="186" t="s">
        <v>290</v>
      </c>
      <c r="C7" s="205"/>
      <c r="D7" s="209"/>
      <c r="E7" s="191"/>
    </row>
    <row r="8" spans="1:5" ht="15">
      <c r="A8" s="186" t="s">
        <v>291</v>
      </c>
      <c r="B8" s="186" t="s">
        <v>290</v>
      </c>
      <c r="C8" s="205"/>
      <c r="D8" s="209"/>
      <c r="E8" s="191"/>
    </row>
    <row r="9" spans="1:5" ht="15">
      <c r="A9" s="186" t="s">
        <v>292</v>
      </c>
      <c r="B9" s="186" t="s">
        <v>290</v>
      </c>
      <c r="C9" s="205">
        <v>6000</v>
      </c>
      <c r="D9" s="209">
        <v>5699</v>
      </c>
      <c r="E9" s="191">
        <v>5699</v>
      </c>
    </row>
    <row r="10" spans="1:5" ht="15">
      <c r="A10" s="186" t="s">
        <v>293</v>
      </c>
      <c r="B10" s="186" t="s">
        <v>290</v>
      </c>
      <c r="C10" s="205"/>
      <c r="D10" s="209"/>
      <c r="E10" s="191"/>
    </row>
    <row r="11" spans="1:5" s="410" customFormat="1" ht="18.75">
      <c r="A11" s="415" t="s">
        <v>294</v>
      </c>
      <c r="B11" s="419" t="s">
        <v>290</v>
      </c>
      <c r="C11" s="420">
        <f>SUM(C7:C10)</f>
        <v>6000</v>
      </c>
      <c r="D11" s="421">
        <f>SUM(D7:D10)</f>
        <v>5699</v>
      </c>
      <c r="E11" s="418">
        <f>SUM(E9:E10)</f>
        <v>5699</v>
      </c>
    </row>
    <row r="12" spans="1:5" ht="15">
      <c r="A12" s="186" t="s">
        <v>295</v>
      </c>
      <c r="B12" s="182" t="s">
        <v>296</v>
      </c>
      <c r="C12" s="207">
        <f>C13+C14</f>
        <v>235000</v>
      </c>
      <c r="D12" s="207">
        <f>D13+D14</f>
        <v>261297</v>
      </c>
      <c r="E12" s="207">
        <f>E13+E14</f>
        <v>291732</v>
      </c>
    </row>
    <row r="13" spans="1:5" ht="27">
      <c r="A13" s="491" t="s">
        <v>297</v>
      </c>
      <c r="B13" s="491" t="s">
        <v>296</v>
      </c>
      <c r="C13" s="492">
        <v>235000</v>
      </c>
      <c r="D13" s="209">
        <v>261297</v>
      </c>
      <c r="E13" s="191">
        <v>291732</v>
      </c>
    </row>
    <row r="14" spans="1:5" ht="27">
      <c r="A14" s="491" t="s">
        <v>298</v>
      </c>
      <c r="B14" s="491" t="s">
        <v>296</v>
      </c>
      <c r="C14" s="493"/>
      <c r="D14" s="209"/>
      <c r="E14" s="191"/>
    </row>
    <row r="15" spans="1:5" ht="15">
      <c r="A15" s="181" t="s">
        <v>299</v>
      </c>
      <c r="B15" s="311" t="s">
        <v>300</v>
      </c>
      <c r="C15" s="318">
        <f>C16+C17+C18+C19</f>
        <v>17000</v>
      </c>
      <c r="D15" s="318">
        <f>D16+D17+D18+D19</f>
        <v>17000</v>
      </c>
      <c r="E15" s="318">
        <f>E16+E17+E18+E19</f>
        <v>18769</v>
      </c>
    </row>
    <row r="16" spans="1:5" ht="27">
      <c r="A16" s="491" t="s">
        <v>301</v>
      </c>
      <c r="B16" s="491" t="s">
        <v>300</v>
      </c>
      <c r="C16" s="493"/>
      <c r="D16" s="209"/>
      <c r="E16" s="191"/>
    </row>
    <row r="17" spans="1:5" ht="27">
      <c r="A17" s="491" t="s">
        <v>302</v>
      </c>
      <c r="B17" s="491" t="s">
        <v>300</v>
      </c>
      <c r="C17" s="492">
        <v>17000</v>
      </c>
      <c r="D17" s="209">
        <v>17000</v>
      </c>
      <c r="E17" s="191">
        <v>18769</v>
      </c>
    </row>
    <row r="18" spans="1:5" ht="15">
      <c r="A18" s="491" t="s">
        <v>303</v>
      </c>
      <c r="B18" s="491" t="s">
        <v>300</v>
      </c>
      <c r="C18" s="319"/>
      <c r="D18" s="209"/>
      <c r="E18" s="191"/>
    </row>
    <row r="19" spans="1:5" ht="15">
      <c r="A19" s="491" t="s">
        <v>304</v>
      </c>
      <c r="B19" s="491" t="s">
        <v>300</v>
      </c>
      <c r="C19" s="319"/>
      <c r="D19" s="209"/>
      <c r="E19" s="191"/>
    </row>
    <row r="20" spans="1:5" ht="15">
      <c r="A20" s="181" t="s">
        <v>305</v>
      </c>
      <c r="B20" s="311" t="s">
        <v>306</v>
      </c>
      <c r="C20" s="318">
        <f>C21+C22</f>
        <v>200</v>
      </c>
      <c r="D20" s="318">
        <f>D21+D22</f>
        <v>200</v>
      </c>
      <c r="E20" s="318">
        <f>E21+E22</f>
        <v>286</v>
      </c>
    </row>
    <row r="21" spans="1:5" ht="15">
      <c r="A21" s="491" t="s">
        <v>307</v>
      </c>
      <c r="B21" s="491" t="s">
        <v>306</v>
      </c>
      <c r="C21" s="319">
        <v>200</v>
      </c>
      <c r="D21" s="209">
        <v>200</v>
      </c>
      <c r="E21" s="191">
        <v>286</v>
      </c>
    </row>
    <row r="22" spans="1:5" ht="15">
      <c r="A22" s="491" t="s">
        <v>308</v>
      </c>
      <c r="B22" s="491" t="s">
        <v>306</v>
      </c>
      <c r="C22" s="493"/>
      <c r="D22" s="209"/>
      <c r="E22" s="191"/>
    </row>
    <row r="23" spans="1:5" s="410" customFormat="1" ht="18.75">
      <c r="A23" s="415" t="s">
        <v>309</v>
      </c>
      <c r="B23" s="419" t="s">
        <v>310</v>
      </c>
      <c r="C23" s="420">
        <f>C12+C15+C20</f>
        <v>252200</v>
      </c>
      <c r="D23" s="420">
        <f>D12+D15+D20</f>
        <v>278497</v>
      </c>
      <c r="E23" s="420">
        <f>E12+E15+E20</f>
        <v>310787</v>
      </c>
    </row>
    <row r="24" spans="1:5" s="410" customFormat="1" ht="19.5" thickBot="1">
      <c r="A24" s="422" t="s">
        <v>312</v>
      </c>
      <c r="B24" s="423" t="s">
        <v>311</v>
      </c>
      <c r="C24" s="424">
        <v>1800</v>
      </c>
      <c r="D24" s="424">
        <v>469</v>
      </c>
      <c r="E24" s="424">
        <v>469</v>
      </c>
    </row>
    <row r="25" spans="1:5" s="410" customFormat="1" ht="19.5" thickBot="1">
      <c r="A25" s="411" t="s">
        <v>313</v>
      </c>
      <c r="B25" s="412" t="s">
        <v>314</v>
      </c>
      <c r="C25" s="413">
        <f>C6+C11+C23+C24</f>
        <v>260000</v>
      </c>
      <c r="D25" s="413">
        <f>D6+D11+D23+D24</f>
        <v>284665</v>
      </c>
      <c r="E25" s="413">
        <f>E6+E11+E23+E24</f>
        <v>316955</v>
      </c>
    </row>
  </sheetData>
  <sheetProtection/>
  <mergeCells count="3">
    <mergeCell ref="A3:D3"/>
    <mergeCell ref="A1:E1"/>
    <mergeCell ref="A2:E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PageLayoutView="0" workbookViewId="0" topLeftCell="A76">
      <selection activeCell="J96" sqref="J96"/>
    </sheetView>
  </sheetViews>
  <sheetFormatPr defaultColWidth="9.140625" defaultRowHeight="15"/>
  <cols>
    <col min="1" max="1" width="73.7109375" style="0" customWidth="1"/>
    <col min="2" max="2" width="18.28125" style="0" customWidth="1"/>
    <col min="3" max="3" width="10.7109375" style="0" bestFit="1" customWidth="1"/>
    <col min="4" max="4" width="16.7109375" style="0" bestFit="1" customWidth="1"/>
    <col min="5" max="5" width="13.140625" style="0" bestFit="1" customWidth="1"/>
  </cols>
  <sheetData>
    <row r="1" spans="1:5" ht="15" customHeight="1">
      <c r="A1" s="1046"/>
      <c r="B1" s="1046"/>
      <c r="C1" s="1046"/>
      <c r="D1" s="1046"/>
      <c r="E1" s="1046"/>
    </row>
    <row r="2" spans="1:3" ht="15">
      <c r="A2" s="1"/>
      <c r="B2" s="1"/>
      <c r="C2" s="1"/>
    </row>
    <row r="3" spans="1:5" ht="15" customHeight="1">
      <c r="A3" s="1025" t="s">
        <v>1113</v>
      </c>
      <c r="B3" s="1023"/>
      <c r="C3" s="1023"/>
      <c r="D3" s="1023"/>
      <c r="E3" s="1023"/>
    </row>
    <row r="4" spans="1:5" ht="23.25" customHeight="1">
      <c r="A4" s="1025" t="s">
        <v>6</v>
      </c>
      <c r="B4" s="1047"/>
      <c r="C4" s="1047"/>
      <c r="D4" s="1047"/>
      <c r="E4" s="1047"/>
    </row>
    <row r="6" spans="1:4" ht="15">
      <c r="A6" s="8" t="s">
        <v>114</v>
      </c>
      <c r="D6" s="382" t="s">
        <v>317</v>
      </c>
    </row>
    <row r="7" spans="1:5" ht="15">
      <c r="A7" s="66"/>
      <c r="B7" s="66"/>
      <c r="C7" s="66"/>
      <c r="D7" s="66"/>
      <c r="E7" s="66"/>
    </row>
    <row r="8" spans="1:5" ht="15">
      <c r="A8" s="66"/>
      <c r="B8" s="66"/>
      <c r="C8" s="66"/>
      <c r="D8" s="66"/>
      <c r="E8" s="66"/>
    </row>
    <row r="11" spans="1:5" ht="15">
      <c r="A11" s="54" t="s">
        <v>1024</v>
      </c>
      <c r="B11" s="1045"/>
      <c r="C11" s="1045"/>
      <c r="D11" s="1045"/>
      <c r="E11" s="1045"/>
    </row>
    <row r="12" spans="1:5" ht="15">
      <c r="A12" s="67"/>
      <c r="B12" s="68"/>
      <c r="C12" s="68"/>
      <c r="D12" s="68"/>
      <c r="E12" s="68"/>
    </row>
    <row r="13" spans="1:5" ht="15">
      <c r="A13" s="62" t="s">
        <v>53</v>
      </c>
      <c r="B13" s="649" t="s">
        <v>1166</v>
      </c>
      <c r="C13" s="649" t="s">
        <v>1167</v>
      </c>
      <c r="D13" s="649" t="s">
        <v>1025</v>
      </c>
      <c r="E13" s="649" t="s">
        <v>25</v>
      </c>
    </row>
    <row r="14" spans="1:5" ht="15">
      <c r="A14" s="23" t="s">
        <v>54</v>
      </c>
      <c r="B14" s="63">
        <v>55147</v>
      </c>
      <c r="C14" s="63"/>
      <c r="D14" s="63"/>
      <c r="E14" s="63">
        <f>SUM(C14:D14)</f>
        <v>0</v>
      </c>
    </row>
    <row r="15" spans="1:5" ht="15">
      <c r="A15" s="23" t="s">
        <v>55</v>
      </c>
      <c r="B15" s="63"/>
      <c r="C15" s="63"/>
      <c r="D15" s="63"/>
      <c r="E15" s="63"/>
    </row>
    <row r="16" spans="1:5" ht="15">
      <c r="A16" s="23" t="s">
        <v>56</v>
      </c>
      <c r="B16" s="63"/>
      <c r="C16" s="63"/>
      <c r="D16" s="63"/>
      <c r="E16" s="63"/>
    </row>
    <row r="17" spans="1:5" ht="15">
      <c r="A17" s="64" t="s">
        <v>25</v>
      </c>
      <c r="B17" s="65">
        <f>SUM(B14:B16)</f>
        <v>55147</v>
      </c>
      <c r="C17" s="65">
        <f>SUM(C14:C16)</f>
        <v>0</v>
      </c>
      <c r="D17" s="65">
        <f>SUM(D14:D16)</f>
        <v>0</v>
      </c>
      <c r="E17" s="65">
        <f>SUM(B17:D17)</f>
        <v>55147</v>
      </c>
    </row>
    <row r="18" spans="1:5" ht="15">
      <c r="A18" s="1044"/>
      <c r="B18" s="1044"/>
      <c r="C18" s="1044"/>
      <c r="D18" s="1044"/>
      <c r="E18" s="1044"/>
    </row>
    <row r="19" spans="1:5" ht="15">
      <c r="A19" s="62" t="s">
        <v>57</v>
      </c>
      <c r="B19" s="649" t="s">
        <v>1166</v>
      </c>
      <c r="C19" s="649" t="s">
        <v>1167</v>
      </c>
      <c r="D19" s="649" t="s">
        <v>1025</v>
      </c>
      <c r="E19" s="649" t="s">
        <v>25</v>
      </c>
    </row>
    <row r="20" spans="1:5" ht="15">
      <c r="A20" s="23" t="s">
        <v>58</v>
      </c>
      <c r="B20" s="63">
        <v>3932</v>
      </c>
      <c r="C20" s="63">
        <v>5965</v>
      </c>
      <c r="D20" s="63">
        <v>6525</v>
      </c>
      <c r="E20" s="63">
        <f>SUM(B20:D20)</f>
        <v>16422</v>
      </c>
    </row>
    <row r="21" spans="1:5" ht="15">
      <c r="A21" s="23" t="s">
        <v>59</v>
      </c>
      <c r="B21" s="63">
        <v>849</v>
      </c>
      <c r="C21" s="63">
        <v>1136</v>
      </c>
      <c r="D21" s="63">
        <v>1238</v>
      </c>
      <c r="E21" s="63">
        <f>SUM(B21:D21)</f>
        <v>3223</v>
      </c>
    </row>
    <row r="22" spans="1:5" ht="15">
      <c r="A22" s="23" t="s">
        <v>60</v>
      </c>
      <c r="B22" s="63">
        <v>3914</v>
      </c>
      <c r="C22" s="63">
        <v>1095</v>
      </c>
      <c r="D22" s="63">
        <v>28193</v>
      </c>
      <c r="E22" s="63">
        <f>SUM(B22:D22)</f>
        <v>33202</v>
      </c>
    </row>
    <row r="23" spans="1:5" ht="15">
      <c r="A23" s="23" t="s">
        <v>61</v>
      </c>
      <c r="B23" s="63"/>
      <c r="C23" s="63"/>
      <c r="D23" s="63"/>
      <c r="E23" s="63">
        <f>SUM(B23:D23)</f>
        <v>0</v>
      </c>
    </row>
    <row r="24" spans="1:5" ht="15">
      <c r="A24" s="23" t="s">
        <v>62</v>
      </c>
      <c r="B24" s="63">
        <v>832</v>
      </c>
      <c r="C24" s="63">
        <v>453</v>
      </c>
      <c r="D24" s="63">
        <v>1015</v>
      </c>
      <c r="E24" s="63">
        <f>SUM(B24:D24)</f>
        <v>2300</v>
      </c>
    </row>
    <row r="25" spans="1:5" ht="15">
      <c r="A25" s="23" t="s">
        <v>63</v>
      </c>
      <c r="B25" s="63"/>
      <c r="C25" s="63"/>
      <c r="D25" s="63"/>
      <c r="E25" s="63"/>
    </row>
    <row r="26" spans="1:5" s="382" customFormat="1" ht="15">
      <c r="A26" s="64" t="s">
        <v>25</v>
      </c>
      <c r="B26" s="65">
        <f>SUM(B20:B25)</f>
        <v>9527</v>
      </c>
      <c r="C26" s="65">
        <f>SUM(C20:C25)</f>
        <v>8649</v>
      </c>
      <c r="D26" s="65">
        <f>SUM(D20:D25)</f>
        <v>36971</v>
      </c>
      <c r="E26" s="65">
        <f>SUM(B26:D26)</f>
        <v>55147</v>
      </c>
    </row>
    <row r="27" spans="1:5" ht="15">
      <c r="A27" s="396"/>
      <c r="B27" s="397"/>
      <c r="C27" s="396"/>
      <c r="D27" s="396"/>
      <c r="E27" s="431"/>
    </row>
    <row r="28" spans="1:5" ht="15">
      <c r="A28" s="396"/>
      <c r="B28" s="397"/>
      <c r="C28" s="396"/>
      <c r="D28" s="396"/>
      <c r="E28" s="396"/>
    </row>
    <row r="29" spans="1:5" ht="15">
      <c r="A29" s="54" t="s">
        <v>1026</v>
      </c>
      <c r="B29" s="1045"/>
      <c r="C29" s="1045"/>
      <c r="D29" s="1045"/>
      <c r="E29" s="1045"/>
    </row>
    <row r="30" spans="1:5" ht="15">
      <c r="A30" s="67"/>
      <c r="B30" s="68"/>
      <c r="C30" s="68"/>
      <c r="D30" s="68"/>
      <c r="E30" s="68"/>
    </row>
    <row r="31" spans="1:5" ht="15">
      <c r="A31" s="62" t="s">
        <v>53</v>
      </c>
      <c r="B31" s="649" t="s">
        <v>1166</v>
      </c>
      <c r="C31" s="649" t="s">
        <v>1167</v>
      </c>
      <c r="D31" s="649" t="s">
        <v>1025</v>
      </c>
      <c r="E31" s="649" t="s">
        <v>25</v>
      </c>
    </row>
    <row r="32" spans="1:5" ht="15">
      <c r="A32" s="23" t="s">
        <v>54</v>
      </c>
      <c r="B32" s="63">
        <v>84999</v>
      </c>
      <c r="C32" s="63"/>
      <c r="D32" s="63"/>
      <c r="E32" s="63">
        <f>SUM(B32:D32)</f>
        <v>84999</v>
      </c>
    </row>
    <row r="33" spans="1:5" ht="15">
      <c r="A33" s="23" t="s">
        <v>55</v>
      </c>
      <c r="B33" s="63"/>
      <c r="C33" s="63"/>
      <c r="D33" s="63"/>
      <c r="E33" s="63"/>
    </row>
    <row r="34" spans="1:5" ht="15">
      <c r="A34" s="23" t="s">
        <v>56</v>
      </c>
      <c r="B34" s="63"/>
      <c r="C34" s="63">
        <v>47448</v>
      </c>
      <c r="D34" s="63"/>
      <c r="E34" s="63">
        <f>SUM(B34:D34)</f>
        <v>47448</v>
      </c>
    </row>
    <row r="35" spans="1:5" ht="15">
      <c r="A35" s="64" t="s">
        <v>25</v>
      </c>
      <c r="B35" s="65">
        <f>SUM(B32:B34)</f>
        <v>84999</v>
      </c>
      <c r="C35" s="65">
        <f>SUM(C32:C34)</f>
        <v>47448</v>
      </c>
      <c r="D35" s="65">
        <f>SUM(D32:D34)</f>
        <v>0</v>
      </c>
      <c r="E35" s="65">
        <f>SUM(B35:D35)</f>
        <v>132447</v>
      </c>
    </row>
    <row r="36" spans="1:5" ht="15">
      <c r="A36" s="1044"/>
      <c r="B36" s="1044"/>
      <c r="C36" s="1044"/>
      <c r="D36" s="1044"/>
      <c r="E36" s="1044"/>
    </row>
    <row r="37" spans="1:5" ht="15">
      <c r="A37" s="62" t="s">
        <v>57</v>
      </c>
      <c r="B37" s="649" t="s">
        <v>1166</v>
      </c>
      <c r="C37" s="649" t="s">
        <v>1167</v>
      </c>
      <c r="D37" s="649" t="s">
        <v>1025</v>
      </c>
      <c r="E37" s="649" t="s">
        <v>25</v>
      </c>
    </row>
    <row r="38" spans="1:5" ht="15">
      <c r="A38" s="23" t="s">
        <v>58</v>
      </c>
      <c r="B38" s="63"/>
      <c r="C38" s="63"/>
      <c r="D38" s="63"/>
      <c r="E38" s="63"/>
    </row>
    <row r="39" spans="1:5" ht="15">
      <c r="A39" s="23" t="s">
        <v>59</v>
      </c>
      <c r="B39" s="63"/>
      <c r="C39" s="63"/>
      <c r="D39" s="63"/>
      <c r="E39" s="63"/>
    </row>
    <row r="40" spans="1:5" ht="15">
      <c r="A40" s="23" t="s">
        <v>1169</v>
      </c>
      <c r="B40" s="63">
        <v>1880</v>
      </c>
      <c r="C40" s="63">
        <v>23424</v>
      </c>
      <c r="D40" s="63"/>
      <c r="E40" s="63">
        <f>SUM(B40:D40)</f>
        <v>25304</v>
      </c>
    </row>
    <row r="41" spans="1:5" ht="15">
      <c r="A41" s="23" t="s">
        <v>61</v>
      </c>
      <c r="B41" s="63"/>
      <c r="C41" s="63"/>
      <c r="D41" s="63"/>
      <c r="E41" s="63"/>
    </row>
    <row r="42" spans="1:7" ht="15">
      <c r="A42" s="23" t="s">
        <v>62</v>
      </c>
      <c r="B42" s="63">
        <v>3817</v>
      </c>
      <c r="C42" s="63">
        <v>103326</v>
      </c>
      <c r="D42" s="772"/>
      <c r="E42" s="63">
        <f>SUM(B42:D42)</f>
        <v>107143</v>
      </c>
      <c r="G42" s="232"/>
    </row>
    <row r="43" spans="1:5" ht="15">
      <c r="A43" s="23" t="s">
        <v>63</v>
      </c>
      <c r="B43" s="63"/>
      <c r="C43" s="63"/>
      <c r="D43" s="63"/>
      <c r="E43" s="63"/>
    </row>
    <row r="44" spans="1:5" ht="15">
      <c r="A44" s="64" t="s">
        <v>25</v>
      </c>
      <c r="B44" s="65">
        <f>SUM(B38:B43)</f>
        <v>5697</v>
      </c>
      <c r="C44" s="65">
        <f>SUM(C38:C43)</f>
        <v>126750</v>
      </c>
      <c r="D44" s="65">
        <f>SUM(D38:D43)</f>
        <v>0</v>
      </c>
      <c r="E44" s="65">
        <f>SUM(B44:D44)</f>
        <v>132447</v>
      </c>
    </row>
    <row r="47" spans="1:5" ht="15">
      <c r="A47" s="54" t="s">
        <v>1027</v>
      </c>
      <c r="B47" s="1045"/>
      <c r="C47" s="1045"/>
      <c r="D47" s="1045"/>
      <c r="E47" s="1045"/>
    </row>
    <row r="48" spans="1:5" ht="15">
      <c r="A48" s="67"/>
      <c r="B48" s="68"/>
      <c r="C48" s="68"/>
      <c r="D48" s="68"/>
      <c r="E48" s="68"/>
    </row>
    <row r="49" spans="1:5" ht="15">
      <c r="A49" s="62" t="s">
        <v>53</v>
      </c>
      <c r="B49" s="649" t="s">
        <v>1166</v>
      </c>
      <c r="C49" s="649" t="s">
        <v>1167</v>
      </c>
      <c r="D49" s="649" t="s">
        <v>1025</v>
      </c>
      <c r="E49" s="649" t="s">
        <v>25</v>
      </c>
    </row>
    <row r="50" spans="1:5" ht="15">
      <c r="A50" s="23" t="s">
        <v>54</v>
      </c>
      <c r="B50" s="63">
        <v>150000</v>
      </c>
      <c r="C50" s="63"/>
      <c r="D50" s="63"/>
      <c r="E50" s="63">
        <f>SUM(B50:D50)</f>
        <v>150000</v>
      </c>
    </row>
    <row r="51" spans="1:5" ht="15">
      <c r="A51" s="23" t="s">
        <v>55</v>
      </c>
      <c r="B51" s="63"/>
      <c r="C51" s="63"/>
      <c r="D51" s="63"/>
      <c r="E51" s="63"/>
    </row>
    <row r="52" spans="1:5" ht="15">
      <c r="A52" s="23" t="s">
        <v>56</v>
      </c>
      <c r="B52" s="63">
        <v>13473</v>
      </c>
      <c r="C52" s="63">
        <v>11655</v>
      </c>
      <c r="D52" s="63"/>
      <c r="E52" s="63">
        <f>SUM(B52:D52)</f>
        <v>25128</v>
      </c>
    </row>
    <row r="53" spans="1:5" ht="15">
      <c r="A53" s="64" t="s">
        <v>25</v>
      </c>
      <c r="B53" s="65">
        <f>SUM(B50:B52)</f>
        <v>163473</v>
      </c>
      <c r="C53" s="65">
        <f>SUM(C50:C52)</f>
        <v>11655</v>
      </c>
      <c r="D53" s="65">
        <f>SUM(D50:D52)</f>
        <v>0</v>
      </c>
      <c r="E53" s="65">
        <f>SUM(B53:D53)</f>
        <v>175128</v>
      </c>
    </row>
    <row r="54" spans="1:5" ht="15">
      <c r="A54" s="1044"/>
      <c r="B54" s="1044"/>
      <c r="C54" s="1044"/>
      <c r="D54" s="1044"/>
      <c r="E54" s="1044"/>
    </row>
    <row r="55" spans="1:5" ht="15">
      <c r="A55" s="62" t="s">
        <v>57</v>
      </c>
      <c r="B55" s="649" t="s">
        <v>1166</v>
      </c>
      <c r="C55" s="649" t="s">
        <v>1167</v>
      </c>
      <c r="D55" s="649" t="s">
        <v>1025</v>
      </c>
      <c r="E55" s="649" t="s">
        <v>25</v>
      </c>
    </row>
    <row r="56" spans="1:5" ht="15">
      <c r="A56" s="23" t="s">
        <v>58</v>
      </c>
      <c r="B56" s="63"/>
      <c r="C56" s="63"/>
      <c r="D56" s="63"/>
      <c r="E56" s="63"/>
    </row>
    <row r="57" spans="1:5" ht="15">
      <c r="A57" s="23" t="s">
        <v>59</v>
      </c>
      <c r="B57" s="63"/>
      <c r="C57" s="63"/>
      <c r="D57" s="63"/>
      <c r="E57" s="63"/>
    </row>
    <row r="58" spans="1:5" ht="15">
      <c r="A58" s="23" t="s">
        <v>1170</v>
      </c>
      <c r="B58" s="63"/>
      <c r="C58" s="63">
        <v>34911</v>
      </c>
      <c r="D58" s="63"/>
      <c r="E58" s="63">
        <f>SUM(B58:D58)</f>
        <v>34911</v>
      </c>
    </row>
    <row r="59" spans="1:5" ht="15">
      <c r="A59" s="23" t="s">
        <v>61</v>
      </c>
      <c r="B59" s="63"/>
      <c r="C59" s="63"/>
      <c r="D59" s="63"/>
      <c r="E59" s="63"/>
    </row>
    <row r="60" spans="1:5" ht="15">
      <c r="A60" s="23" t="s">
        <v>1168</v>
      </c>
      <c r="B60" s="63">
        <v>13473</v>
      </c>
      <c r="C60" s="63">
        <v>126744</v>
      </c>
      <c r="D60" s="63"/>
      <c r="E60" s="63">
        <f>SUM(B60:D60)</f>
        <v>140217</v>
      </c>
    </row>
    <row r="61" spans="1:5" ht="15">
      <c r="A61" s="23" t="s">
        <v>63</v>
      </c>
      <c r="B61" s="63"/>
      <c r="C61" s="63"/>
      <c r="D61" s="63"/>
      <c r="E61" s="63"/>
    </row>
    <row r="62" spans="1:5" ht="15">
      <c r="A62" s="64" t="s">
        <v>25</v>
      </c>
      <c r="B62" s="65">
        <f>SUM(B56:B61)</f>
        <v>13473</v>
      </c>
      <c r="C62" s="65">
        <f>SUM(C56:C61)</f>
        <v>161655</v>
      </c>
      <c r="D62" s="65">
        <f>SUM(D56:D61)</f>
        <v>0</v>
      </c>
      <c r="E62" s="65">
        <f>SUM(B62:D62)</f>
        <v>175128</v>
      </c>
    </row>
    <row r="65" spans="1:5" ht="15">
      <c r="A65" s="54" t="s">
        <v>1028</v>
      </c>
      <c r="B65" s="1045"/>
      <c r="C65" s="1045"/>
      <c r="D65" s="1045"/>
      <c r="E65" s="1045"/>
    </row>
    <row r="66" spans="1:5" ht="15">
      <c r="A66" s="67"/>
      <c r="B66" s="68"/>
      <c r="C66" s="68"/>
      <c r="D66" s="68"/>
      <c r="E66" s="68"/>
    </row>
    <row r="67" spans="1:5" ht="15">
      <c r="A67" s="62" t="s">
        <v>53</v>
      </c>
      <c r="B67" s="649" t="s">
        <v>1166</v>
      </c>
      <c r="C67" s="649" t="s">
        <v>1167</v>
      </c>
      <c r="D67" s="649" t="s">
        <v>1025</v>
      </c>
      <c r="E67" s="649" t="s">
        <v>25</v>
      </c>
    </row>
    <row r="68" spans="1:5" ht="15">
      <c r="A68" s="23" t="s">
        <v>54</v>
      </c>
      <c r="B68" s="63">
        <v>50740</v>
      </c>
      <c r="C68" s="63"/>
      <c r="D68" s="63"/>
      <c r="E68" s="63">
        <f>SUM(B68:D68)</f>
        <v>50740</v>
      </c>
    </row>
    <row r="69" spans="1:5" ht="15">
      <c r="A69" s="23" t="s">
        <v>55</v>
      </c>
      <c r="B69" s="63"/>
      <c r="C69" s="63"/>
      <c r="D69" s="63"/>
      <c r="E69" s="63"/>
    </row>
    <row r="70" spans="1:5" ht="15">
      <c r="A70" s="23" t="s">
        <v>56</v>
      </c>
      <c r="B70" s="63"/>
      <c r="C70" s="63">
        <v>10989</v>
      </c>
      <c r="D70" s="63"/>
      <c r="E70" s="63">
        <f>SUM(B70:D70)</f>
        <v>10989</v>
      </c>
    </row>
    <row r="71" spans="1:5" ht="15">
      <c r="A71" s="64" t="s">
        <v>25</v>
      </c>
      <c r="B71" s="65">
        <f>SUM(B68:B70)</f>
        <v>50740</v>
      </c>
      <c r="C71" s="65">
        <f>SUM(C68:C70)</f>
        <v>10989</v>
      </c>
      <c r="D71" s="65">
        <f>SUM(D68:D70)</f>
        <v>0</v>
      </c>
      <c r="E71" s="65">
        <f>SUM(B71:D71)</f>
        <v>61729</v>
      </c>
    </row>
    <row r="72" spans="1:5" ht="15">
      <c r="A72" s="1044"/>
      <c r="B72" s="1044"/>
      <c r="C72" s="1044"/>
      <c r="D72" s="1044"/>
      <c r="E72" s="1044"/>
    </row>
    <row r="73" spans="1:5" ht="15">
      <c r="A73" s="62" t="s">
        <v>57</v>
      </c>
      <c r="B73" s="649" t="s">
        <v>1166</v>
      </c>
      <c r="C73" s="649" t="s">
        <v>1167</v>
      </c>
      <c r="D73" s="649" t="s">
        <v>1025</v>
      </c>
      <c r="E73" s="649" t="s">
        <v>25</v>
      </c>
    </row>
    <row r="74" spans="1:5" ht="15">
      <c r="A74" s="23" t="s">
        <v>58</v>
      </c>
      <c r="B74" s="63"/>
      <c r="C74" s="63"/>
      <c r="D74" s="63"/>
      <c r="E74" s="63"/>
    </row>
    <row r="75" spans="1:5" ht="15">
      <c r="A75" s="23" t="s">
        <v>59</v>
      </c>
      <c r="B75" s="63"/>
      <c r="C75" s="63"/>
      <c r="D75" s="63"/>
      <c r="E75" s="63"/>
    </row>
    <row r="76" spans="1:5" ht="15">
      <c r="A76" s="23" t="s">
        <v>60</v>
      </c>
      <c r="B76" s="63">
        <v>254</v>
      </c>
      <c r="C76" s="63">
        <v>2036</v>
      </c>
      <c r="D76" s="63"/>
      <c r="E76" s="63">
        <f>SUM(B76:D76)</f>
        <v>2290</v>
      </c>
    </row>
    <row r="77" spans="1:5" ht="15">
      <c r="A77" s="23" t="s">
        <v>61</v>
      </c>
      <c r="B77" s="63"/>
      <c r="C77" s="63"/>
      <c r="D77" s="63"/>
      <c r="E77" s="63"/>
    </row>
    <row r="78" spans="1:5" ht="15">
      <c r="A78" s="23" t="s">
        <v>62</v>
      </c>
      <c r="B78" s="63"/>
      <c r="C78" s="63">
        <v>59439</v>
      </c>
      <c r="D78" s="63"/>
      <c r="E78" s="63">
        <f>SUM(B78:D78)</f>
        <v>59439</v>
      </c>
    </row>
    <row r="79" spans="1:5" ht="15">
      <c r="A79" s="23" t="s">
        <v>63</v>
      </c>
      <c r="B79" s="63"/>
      <c r="C79" s="63"/>
      <c r="D79" s="63"/>
      <c r="E79" s="63"/>
    </row>
    <row r="80" spans="1:5" ht="15">
      <c r="A80" s="64" t="s">
        <v>25</v>
      </c>
      <c r="B80" s="65">
        <f>SUM(B74:B79)</f>
        <v>254</v>
      </c>
      <c r="C80" s="65">
        <f>SUM(C74:C79)</f>
        <v>61475</v>
      </c>
      <c r="D80" s="65">
        <f>SUM(D74:D79)</f>
        <v>0</v>
      </c>
      <c r="E80" s="65">
        <f>SUM(B80:D80)</f>
        <v>61729</v>
      </c>
    </row>
    <row r="83" spans="1:5" ht="15">
      <c r="A83" s="54" t="s">
        <v>1029</v>
      </c>
      <c r="B83" s="1045"/>
      <c r="C83" s="1045"/>
      <c r="D83" s="1045"/>
      <c r="E83" s="1045"/>
    </row>
    <row r="84" spans="1:5" ht="15">
      <c r="A84" s="67"/>
      <c r="B84" s="68"/>
      <c r="C84" s="68"/>
      <c r="D84" s="68"/>
      <c r="E84" s="68"/>
    </row>
    <row r="85" spans="1:5" ht="15">
      <c r="A85" s="62" t="s">
        <v>53</v>
      </c>
      <c r="B85" s="649" t="s">
        <v>1166</v>
      </c>
      <c r="C85" s="649" t="s">
        <v>1167</v>
      </c>
      <c r="D85" s="649" t="s">
        <v>1025</v>
      </c>
      <c r="E85" s="649" t="s">
        <v>25</v>
      </c>
    </row>
    <row r="86" spans="1:5" ht="15">
      <c r="A86" s="23" t="s">
        <v>54</v>
      </c>
      <c r="B86" s="63">
        <v>56095</v>
      </c>
      <c r="C86" s="63"/>
      <c r="D86" s="63"/>
      <c r="E86" s="63">
        <f>SUM(B86:D86)</f>
        <v>56095</v>
      </c>
    </row>
    <row r="87" spans="1:5" ht="15">
      <c r="A87" s="23" t="s">
        <v>55</v>
      </c>
      <c r="B87" s="63"/>
      <c r="C87" s="63"/>
      <c r="D87" s="63"/>
      <c r="E87" s="63"/>
    </row>
    <row r="88" spans="1:5" ht="15">
      <c r="A88" s="23" t="s">
        <v>56</v>
      </c>
      <c r="B88" s="63"/>
      <c r="C88" s="63">
        <v>5741</v>
      </c>
      <c r="D88" s="63"/>
      <c r="E88" s="63">
        <f>SUM(B88:D88)</f>
        <v>5741</v>
      </c>
    </row>
    <row r="89" spans="1:5" ht="15">
      <c r="A89" s="64" t="s">
        <v>25</v>
      </c>
      <c r="B89" s="65">
        <f>SUM(B86:B88)</f>
        <v>56095</v>
      </c>
      <c r="C89" s="65">
        <f>SUM(C86:C88)</f>
        <v>5741</v>
      </c>
      <c r="D89" s="65">
        <f>SUM(D86:D88)</f>
        <v>0</v>
      </c>
      <c r="E89" s="65">
        <f>SUM(B89:D89)</f>
        <v>61836</v>
      </c>
    </row>
    <row r="90" spans="1:5" ht="15">
      <c r="A90" s="1044"/>
      <c r="B90" s="1044"/>
      <c r="C90" s="1044"/>
      <c r="D90" s="1044"/>
      <c r="E90" s="1044"/>
    </row>
    <row r="91" spans="1:5" ht="15">
      <c r="A91" s="62" t="s">
        <v>57</v>
      </c>
      <c r="B91" s="649" t="s">
        <v>1166</v>
      </c>
      <c r="C91" s="649" t="s">
        <v>1167</v>
      </c>
      <c r="D91" s="649" t="s">
        <v>1025</v>
      </c>
      <c r="E91" s="649" t="s">
        <v>25</v>
      </c>
    </row>
    <row r="92" spans="1:5" ht="15">
      <c r="A92" s="23" t="s">
        <v>58</v>
      </c>
      <c r="B92" s="63"/>
      <c r="C92" s="63"/>
      <c r="D92" s="63"/>
      <c r="E92" s="63"/>
    </row>
    <row r="93" spans="1:5" ht="15">
      <c r="A93" s="23" t="s">
        <v>59</v>
      </c>
      <c r="B93" s="63"/>
      <c r="C93" s="63"/>
      <c r="D93" s="63"/>
      <c r="E93" s="63"/>
    </row>
    <row r="94" spans="1:5" ht="15">
      <c r="A94" s="23" t="s">
        <v>1171</v>
      </c>
      <c r="B94" s="63">
        <v>559</v>
      </c>
      <c r="C94" s="63">
        <v>12256</v>
      </c>
      <c r="D94" s="63"/>
      <c r="E94" s="63">
        <f>SUM(B94:D94)</f>
        <v>12815</v>
      </c>
    </row>
    <row r="95" spans="1:5" ht="15">
      <c r="A95" s="23" t="s">
        <v>61</v>
      </c>
      <c r="B95" s="63"/>
      <c r="C95" s="63"/>
      <c r="D95" s="63"/>
      <c r="E95" s="63"/>
    </row>
    <row r="96" spans="1:5" ht="15">
      <c r="A96" s="23" t="s">
        <v>62</v>
      </c>
      <c r="B96" s="63">
        <v>707</v>
      </c>
      <c r="C96" s="63">
        <v>48314</v>
      </c>
      <c r="D96" s="63"/>
      <c r="E96" s="63">
        <f>SUM(B96:D96)</f>
        <v>49021</v>
      </c>
    </row>
    <row r="97" spans="1:5" ht="15">
      <c r="A97" s="23" t="s">
        <v>63</v>
      </c>
      <c r="B97" s="63"/>
      <c r="C97" s="63"/>
      <c r="D97" s="63"/>
      <c r="E97" s="63"/>
    </row>
    <row r="98" spans="1:5" ht="15">
      <c r="A98" s="64" t="s">
        <v>25</v>
      </c>
      <c r="B98" s="65">
        <f>SUM(B92:B97)</f>
        <v>1266</v>
      </c>
      <c r="C98" s="65">
        <f>SUM(C92:C97)</f>
        <v>60570</v>
      </c>
      <c r="D98" s="65">
        <f>SUM(D92:D97)</f>
        <v>0</v>
      </c>
      <c r="E98" s="65">
        <f>SUM(B98:D98)</f>
        <v>61836</v>
      </c>
    </row>
  </sheetData>
  <sheetProtection/>
  <mergeCells count="13">
    <mergeCell ref="B11:E11"/>
    <mergeCell ref="A18:E18"/>
    <mergeCell ref="A1:E1"/>
    <mergeCell ref="A3:E3"/>
    <mergeCell ref="A4:E4"/>
    <mergeCell ref="B29:E29"/>
    <mergeCell ref="A90:E90"/>
    <mergeCell ref="A36:E36"/>
    <mergeCell ref="B47:E47"/>
    <mergeCell ref="A54:E54"/>
    <mergeCell ref="B65:E65"/>
    <mergeCell ref="A72:E72"/>
    <mergeCell ref="B83:E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2">
      <selection activeCell="A2" sqref="A1:H34"/>
    </sheetView>
  </sheetViews>
  <sheetFormatPr defaultColWidth="9.140625" defaultRowHeight="15"/>
  <cols>
    <col min="1" max="1" width="86.28125" style="0" customWidth="1"/>
    <col min="2" max="2" width="28.28125" style="0" customWidth="1"/>
    <col min="3" max="6" width="29.140625" style="0" customWidth="1"/>
    <col min="7" max="7" width="29.421875" style="0" customWidth="1"/>
    <col min="8" max="8" width="24.7109375" style="0" customWidth="1"/>
  </cols>
  <sheetData>
    <row r="1" spans="1:8" ht="25.5" customHeight="1">
      <c r="A1" s="1022" t="s">
        <v>1158</v>
      </c>
      <c r="B1" s="1042"/>
      <c r="C1" s="1042"/>
      <c r="D1" s="1042"/>
      <c r="E1" s="1042"/>
      <c r="F1" s="1042"/>
      <c r="G1" s="1042"/>
      <c r="H1" s="1042"/>
    </row>
    <row r="2" spans="1:8" ht="23.25" customHeight="1">
      <c r="A2" s="1025" t="s">
        <v>333</v>
      </c>
      <c r="B2" s="1048"/>
      <c r="C2" s="1048"/>
      <c r="D2" s="1048"/>
      <c r="E2" s="1048"/>
      <c r="F2" s="1048"/>
      <c r="G2" s="1048"/>
      <c r="H2" s="1048"/>
    </row>
    <row r="3" ht="15">
      <c r="A3" s="99"/>
    </row>
    <row r="4" spans="1:8" ht="15">
      <c r="A4" s="99"/>
      <c r="H4" s="179" t="s">
        <v>180</v>
      </c>
    </row>
    <row r="5" spans="1:8" ht="51" customHeight="1">
      <c r="A5" s="218" t="s">
        <v>335</v>
      </c>
      <c r="B5" s="219" t="s">
        <v>1118</v>
      </c>
      <c r="C5" s="219" t="s">
        <v>791</v>
      </c>
      <c r="D5" s="219" t="s">
        <v>1116</v>
      </c>
      <c r="E5" s="219" t="s">
        <v>1117</v>
      </c>
      <c r="F5" s="219" t="s">
        <v>359</v>
      </c>
      <c r="G5" s="219" t="s">
        <v>361</v>
      </c>
      <c r="H5" s="69" t="s">
        <v>360</v>
      </c>
    </row>
    <row r="6" spans="1:8" ht="19.5" customHeight="1">
      <c r="A6" s="767" t="s">
        <v>1162</v>
      </c>
      <c r="B6" s="220"/>
      <c r="C6" s="220">
        <v>2</v>
      </c>
      <c r="D6" s="220"/>
      <c r="E6" s="220"/>
      <c r="F6" s="220"/>
      <c r="G6" s="220"/>
      <c r="H6" s="223">
        <f>SUM(C6:G6)</f>
        <v>2</v>
      </c>
    </row>
    <row r="7" spans="1:8" ht="19.5" customHeight="1">
      <c r="A7" s="767" t="s">
        <v>1161</v>
      </c>
      <c r="B7" s="220"/>
      <c r="C7" s="220">
        <v>2</v>
      </c>
      <c r="D7" s="220"/>
      <c r="E7" s="220"/>
      <c r="F7" s="220"/>
      <c r="G7" s="220"/>
      <c r="H7" s="223">
        <f>SUM(B7:G7)</f>
        <v>2</v>
      </c>
    </row>
    <row r="8" spans="1:8" ht="19.5" customHeight="1">
      <c r="A8" s="767" t="s">
        <v>336</v>
      </c>
      <c r="B8" s="220"/>
      <c r="C8" s="220">
        <v>6</v>
      </c>
      <c r="D8" s="220"/>
      <c r="E8" s="220"/>
      <c r="F8" s="220"/>
      <c r="G8" s="220"/>
      <c r="H8" s="224">
        <f>SUM(C8:G8)</f>
        <v>6</v>
      </c>
    </row>
    <row r="9" spans="1:8" ht="19.5" customHeight="1">
      <c r="A9" s="767" t="s">
        <v>337</v>
      </c>
      <c r="B9" s="220"/>
      <c r="C9" s="220">
        <v>9</v>
      </c>
      <c r="D9" s="220"/>
      <c r="E9" s="220"/>
      <c r="F9" s="220"/>
      <c r="G9" s="220"/>
      <c r="H9" s="224">
        <f>SUM(C9:G9)</f>
        <v>9</v>
      </c>
    </row>
    <row r="10" spans="1:8" ht="19.5" customHeight="1">
      <c r="A10" s="767" t="s">
        <v>338</v>
      </c>
      <c r="B10" s="220"/>
      <c r="C10" s="220">
        <v>1</v>
      </c>
      <c r="D10" s="220"/>
      <c r="E10" s="220"/>
      <c r="F10" s="220"/>
      <c r="G10" s="220"/>
      <c r="H10" s="224">
        <f>SUM(C10:G10)</f>
        <v>1</v>
      </c>
    </row>
    <row r="11" spans="1:8" ht="19.5" customHeight="1">
      <c r="A11" s="768" t="s">
        <v>339</v>
      </c>
      <c r="B11" s="221"/>
      <c r="C11" s="221">
        <f>SUM(C6:C10)</f>
        <v>20</v>
      </c>
      <c r="D11" s="221"/>
      <c r="E11" s="221"/>
      <c r="F11" s="221"/>
      <c r="G11" s="221"/>
      <c r="H11" s="225">
        <f>SUM(H6:H10)</f>
        <v>20</v>
      </c>
    </row>
    <row r="12" spans="1:8" ht="19.5" customHeight="1">
      <c r="A12" s="767" t="s">
        <v>340</v>
      </c>
      <c r="B12" s="220"/>
      <c r="C12" s="220"/>
      <c r="D12" s="220">
        <v>1</v>
      </c>
      <c r="E12" s="220"/>
      <c r="F12" s="220">
        <v>1</v>
      </c>
      <c r="G12" s="220">
        <v>1</v>
      </c>
      <c r="H12" s="183">
        <f>SUM(D12:G12)</f>
        <v>3</v>
      </c>
    </row>
    <row r="13" spans="1:8" ht="19.5" customHeight="1">
      <c r="A13" s="767" t="s">
        <v>341</v>
      </c>
      <c r="B13" s="220"/>
      <c r="C13" s="220"/>
      <c r="D13" s="220"/>
      <c r="E13" s="220"/>
      <c r="F13" s="220"/>
      <c r="G13" s="220"/>
      <c r="H13" s="183"/>
    </row>
    <row r="14" spans="1:8" ht="19.5" customHeight="1">
      <c r="A14" s="767" t="s">
        <v>342</v>
      </c>
      <c r="B14" s="220"/>
      <c r="C14" s="220"/>
      <c r="D14" s="220"/>
      <c r="E14" s="220"/>
      <c r="F14" s="220"/>
      <c r="G14" s="220"/>
      <c r="H14" s="183"/>
    </row>
    <row r="15" spans="1:8" ht="19.5" customHeight="1">
      <c r="A15" s="767" t="s">
        <v>343</v>
      </c>
      <c r="B15" s="220"/>
      <c r="C15" s="220"/>
      <c r="D15" s="220">
        <v>2</v>
      </c>
      <c r="E15" s="220">
        <v>2</v>
      </c>
      <c r="F15" s="220">
        <v>1</v>
      </c>
      <c r="G15" s="220"/>
      <c r="H15" s="183">
        <f>SUM(D15:G15)</f>
        <v>5</v>
      </c>
    </row>
    <row r="16" spans="1:8" ht="19.5" customHeight="1">
      <c r="A16" s="767" t="s">
        <v>344</v>
      </c>
      <c r="B16" s="220"/>
      <c r="C16" s="220"/>
      <c r="D16" s="220">
        <v>2</v>
      </c>
      <c r="E16" s="220">
        <v>6</v>
      </c>
      <c r="F16" s="220">
        <v>3</v>
      </c>
      <c r="G16" s="220">
        <v>3</v>
      </c>
      <c r="H16" s="183">
        <f>SUM(D16:G16)</f>
        <v>14</v>
      </c>
    </row>
    <row r="17" spans="1:8" ht="19.5" customHeight="1">
      <c r="A17" s="767" t="s">
        <v>1159</v>
      </c>
      <c r="B17" s="220"/>
      <c r="C17" s="220"/>
      <c r="D17" s="220">
        <v>3</v>
      </c>
      <c r="E17" s="220">
        <v>1</v>
      </c>
      <c r="F17" s="220"/>
      <c r="G17" s="220"/>
      <c r="H17" s="183">
        <f>SUM(B17:G17)</f>
        <v>4</v>
      </c>
    </row>
    <row r="18" spans="1:8" ht="19.5" customHeight="1">
      <c r="A18" s="767" t="s">
        <v>1020</v>
      </c>
      <c r="B18" s="220"/>
      <c r="C18" s="220"/>
      <c r="D18" s="220"/>
      <c r="E18" s="220">
        <v>8</v>
      </c>
      <c r="F18" s="220"/>
      <c r="G18" s="220"/>
      <c r="H18" s="183">
        <f>SUM(D18:G18)</f>
        <v>8</v>
      </c>
    </row>
    <row r="19" spans="1:8" ht="19.5" customHeight="1">
      <c r="A19" s="767" t="s">
        <v>1160</v>
      </c>
      <c r="B19" s="220"/>
      <c r="C19" s="220"/>
      <c r="D19" s="220"/>
      <c r="E19" s="220">
        <v>2</v>
      </c>
      <c r="F19" s="220"/>
      <c r="G19" s="220"/>
      <c r="H19" s="183">
        <f>SUM(B19:G19)</f>
        <v>2</v>
      </c>
    </row>
    <row r="20" spans="1:8" ht="19.5" customHeight="1">
      <c r="A20" s="768" t="s">
        <v>345</v>
      </c>
      <c r="B20" s="220"/>
      <c r="C20" s="220"/>
      <c r="D20" s="221">
        <f>SUM(D12:D19)</f>
        <v>8</v>
      </c>
      <c r="E20" s="221">
        <f>SUM(E12:E19)</f>
        <v>19</v>
      </c>
      <c r="F20" s="221">
        <f>SUM(F12:F19)</f>
        <v>5</v>
      </c>
      <c r="G20" s="221">
        <f>SUM(G12:G19)</f>
        <v>4</v>
      </c>
      <c r="H20" s="75">
        <f>SUM(D20:G20)</f>
        <v>36</v>
      </c>
    </row>
    <row r="21" spans="1:8" ht="39.75" customHeight="1">
      <c r="A21" s="767" t="s">
        <v>346</v>
      </c>
      <c r="B21" s="220">
        <v>4</v>
      </c>
      <c r="C21" s="220">
        <v>1</v>
      </c>
      <c r="D21" s="220"/>
      <c r="E21" s="220"/>
      <c r="F21" s="220"/>
      <c r="G21" s="220"/>
      <c r="H21" s="183">
        <f>SUM(B21:G21)</f>
        <v>5</v>
      </c>
    </row>
    <row r="22" spans="1:8" ht="19.5" customHeight="1">
      <c r="A22" s="767" t="s">
        <v>347</v>
      </c>
      <c r="B22" s="220"/>
      <c r="C22" s="220"/>
      <c r="D22" s="220"/>
      <c r="E22" s="220"/>
      <c r="F22" s="220"/>
      <c r="G22" s="220"/>
      <c r="H22" s="183"/>
    </row>
    <row r="23" spans="1:8" ht="19.5" customHeight="1">
      <c r="A23" s="767" t="s">
        <v>348</v>
      </c>
      <c r="B23" s="220">
        <v>26</v>
      </c>
      <c r="C23" s="220"/>
      <c r="D23" s="220"/>
      <c r="E23" s="220"/>
      <c r="F23" s="220"/>
      <c r="G23" s="220"/>
      <c r="H23" s="183">
        <f>SUM(B23:G23)</f>
        <v>26</v>
      </c>
    </row>
    <row r="24" spans="1:8" ht="19.5" customHeight="1">
      <c r="A24" s="768" t="s">
        <v>349</v>
      </c>
      <c r="B24" s="221">
        <f>SUM(B21:B23)</f>
        <v>30</v>
      </c>
      <c r="C24" s="221">
        <f>SUM(C21:C23)</f>
        <v>1</v>
      </c>
      <c r="D24" s="221"/>
      <c r="E24" s="221"/>
      <c r="F24" s="221"/>
      <c r="G24" s="221"/>
      <c r="H24" s="75">
        <f>SUM(H21:H23)</f>
        <v>31</v>
      </c>
    </row>
    <row r="25" spans="1:8" ht="19.5" customHeight="1">
      <c r="A25" s="767" t="s">
        <v>350</v>
      </c>
      <c r="B25" s="220">
        <v>1</v>
      </c>
      <c r="C25" s="220"/>
      <c r="D25" s="220"/>
      <c r="E25" s="220"/>
      <c r="F25" s="220"/>
      <c r="G25" s="220"/>
      <c r="H25" s="183">
        <v>1</v>
      </c>
    </row>
    <row r="26" spans="1:8" ht="19.5" customHeight="1">
      <c r="A26" s="767" t="s">
        <v>351</v>
      </c>
      <c r="B26" s="220">
        <v>5</v>
      </c>
      <c r="C26" s="220"/>
      <c r="D26" s="220"/>
      <c r="E26" s="220"/>
      <c r="F26" s="220"/>
      <c r="G26" s="220"/>
      <c r="H26" s="183">
        <v>5</v>
      </c>
    </row>
    <row r="27" spans="1:8" ht="30.75" customHeight="1">
      <c r="A27" s="767" t="s">
        <v>352</v>
      </c>
      <c r="B27" s="220">
        <v>1</v>
      </c>
      <c r="C27" s="220"/>
      <c r="D27" s="220"/>
      <c r="E27" s="220"/>
      <c r="F27" s="220"/>
      <c r="G27" s="220"/>
      <c r="H27" s="183">
        <v>1</v>
      </c>
    </row>
    <row r="28" spans="1:8" ht="19.5" customHeight="1">
      <c r="A28" s="768" t="s">
        <v>353</v>
      </c>
      <c r="B28" s="221">
        <f>SUM(B25:B27)</f>
        <v>7</v>
      </c>
      <c r="C28" s="221"/>
      <c r="D28" s="221"/>
      <c r="E28" s="221"/>
      <c r="F28" s="221"/>
      <c r="G28" s="221"/>
      <c r="H28" s="75">
        <v>7</v>
      </c>
    </row>
    <row r="29" spans="1:8" ht="33" customHeight="1">
      <c r="A29" s="768" t="s">
        <v>354</v>
      </c>
      <c r="B29" s="203">
        <f>B21</f>
        <v>4</v>
      </c>
      <c r="C29" s="222">
        <f>C11+C24</f>
        <v>21</v>
      </c>
      <c r="D29" s="222">
        <f>D20</f>
        <v>8</v>
      </c>
      <c r="E29" s="222">
        <f>E20</f>
        <v>19</v>
      </c>
      <c r="F29" s="222">
        <f>F20</f>
        <v>5</v>
      </c>
      <c r="G29" s="222">
        <f>G20</f>
        <v>4</v>
      </c>
      <c r="H29" s="206">
        <f>SUM(B29:G29)</f>
        <v>61</v>
      </c>
    </row>
    <row r="30" spans="1:8" ht="31.5" customHeight="1">
      <c r="A30" s="767" t="s">
        <v>355</v>
      </c>
      <c r="B30" s="220"/>
      <c r="C30" s="220"/>
      <c r="D30" s="220"/>
      <c r="E30" s="220"/>
      <c r="F30" s="220"/>
      <c r="G30" s="220"/>
      <c r="H30" s="183"/>
    </row>
    <row r="31" spans="1:8" ht="35.25" customHeight="1">
      <c r="A31" s="767" t="s">
        <v>356</v>
      </c>
      <c r="B31" s="220"/>
      <c r="C31" s="220"/>
      <c r="D31" s="220"/>
      <c r="E31" s="220"/>
      <c r="F31" s="220"/>
      <c r="G31" s="220"/>
      <c r="H31" s="183"/>
    </row>
    <row r="32" spans="1:8" ht="27.75" customHeight="1">
      <c r="A32" s="767" t="s">
        <v>357</v>
      </c>
      <c r="B32" s="220"/>
      <c r="C32" s="220"/>
      <c r="D32" s="220"/>
      <c r="E32" s="220"/>
      <c r="F32" s="220"/>
      <c r="G32" s="220"/>
      <c r="H32" s="183"/>
    </row>
    <row r="33" spans="1:8" ht="27.75" customHeight="1">
      <c r="A33" s="767" t="s">
        <v>358</v>
      </c>
      <c r="B33" s="220"/>
      <c r="C33" s="220"/>
      <c r="D33" s="220"/>
      <c r="E33" s="220"/>
      <c r="F33" s="220"/>
      <c r="G33" s="220"/>
      <c r="H33" s="183"/>
    </row>
    <row r="34" spans="1:8" ht="33.75" customHeight="1">
      <c r="A34" s="768" t="s">
        <v>811</v>
      </c>
      <c r="B34" s="221"/>
      <c r="C34" s="221"/>
      <c r="D34" s="221"/>
      <c r="E34" s="221"/>
      <c r="F34" s="221"/>
      <c r="G34" s="221"/>
      <c r="H34" s="75"/>
    </row>
    <row r="35" spans="1:7" ht="15">
      <c r="A35" s="1049"/>
      <c r="B35" s="1050"/>
      <c r="C35" s="1050"/>
      <c r="D35" s="1050"/>
      <c r="E35" s="1050"/>
      <c r="F35" s="1050"/>
      <c r="G35" s="1050"/>
    </row>
    <row r="36" spans="1:7" ht="15">
      <c r="A36" s="1051"/>
      <c r="B36" s="1050"/>
      <c r="C36" s="1050"/>
      <c r="D36" s="1050"/>
      <c r="E36" s="1050"/>
      <c r="F36" s="1050"/>
      <c r="G36" s="1050"/>
    </row>
  </sheetData>
  <sheetProtection/>
  <mergeCells count="4">
    <mergeCell ref="A1:H1"/>
    <mergeCell ref="A2:H2"/>
    <mergeCell ref="A35:G35"/>
    <mergeCell ref="A36:G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8">
      <selection activeCell="A3" sqref="A3:G32"/>
    </sheetView>
  </sheetViews>
  <sheetFormatPr defaultColWidth="9.140625" defaultRowHeight="15"/>
  <cols>
    <col min="1" max="1" width="55.00390625" style="0" customWidth="1"/>
    <col min="2" max="2" width="15.140625" style="0" customWidth="1"/>
    <col min="3" max="4" width="11.8515625" style="0" customWidth="1"/>
    <col min="5" max="5" width="12.421875" style="0" customWidth="1"/>
    <col min="6" max="6" width="17.8515625" style="0" customWidth="1"/>
    <col min="7" max="7" width="22.421875" style="0" customWidth="1"/>
  </cols>
  <sheetData>
    <row r="1" spans="1:7" ht="15" customHeight="1">
      <c r="A1" s="1046"/>
      <c r="B1" s="1046"/>
      <c r="C1" s="1046"/>
      <c r="D1" s="1046"/>
      <c r="E1" s="1046"/>
      <c r="F1" s="1046"/>
      <c r="G1" s="1046"/>
    </row>
    <row r="2" ht="15">
      <c r="A2" s="1"/>
    </row>
    <row r="3" spans="1:8" ht="15" customHeight="1">
      <c r="A3" s="1025" t="s">
        <v>1113</v>
      </c>
      <c r="B3" s="1025"/>
      <c r="C3" s="1025"/>
      <c r="D3" s="1025"/>
      <c r="E3" s="1025"/>
      <c r="F3" s="1025"/>
      <c r="G3" s="1025"/>
      <c r="H3" s="764"/>
    </row>
    <row r="4" spans="1:7" ht="32.25" customHeight="1">
      <c r="A4" s="1025" t="s">
        <v>85</v>
      </c>
      <c r="B4" s="1047"/>
      <c r="C4" s="1047"/>
      <c r="D4" s="1047"/>
      <c r="E4" s="1047"/>
      <c r="F4" s="1047"/>
      <c r="G4" s="1047"/>
    </row>
    <row r="5" spans="1:7" ht="32.25" customHeight="1">
      <c r="A5" s="7"/>
      <c r="B5" s="71"/>
      <c r="C5" s="71"/>
      <c r="D5" s="71"/>
      <c r="E5" s="71"/>
      <c r="F5" s="71"/>
      <c r="G5" s="71"/>
    </row>
    <row r="6" spans="1:7" ht="15">
      <c r="A6" s="72" t="s">
        <v>111</v>
      </c>
      <c r="B6" s="1"/>
      <c r="C6" s="1"/>
      <c r="D6" s="1"/>
      <c r="E6" s="1"/>
      <c r="F6" s="383" t="s">
        <v>219</v>
      </c>
      <c r="G6" s="1"/>
    </row>
    <row r="7" spans="1:7" ht="75">
      <c r="A7" s="55" t="s">
        <v>9</v>
      </c>
      <c r="B7" s="86" t="s">
        <v>1115</v>
      </c>
      <c r="C7" s="86" t="s">
        <v>1114</v>
      </c>
      <c r="D7" s="86" t="s">
        <v>75</v>
      </c>
      <c r="E7" s="86" t="s">
        <v>76</v>
      </c>
      <c r="F7" s="86" t="s">
        <v>789</v>
      </c>
      <c r="G7" s="87" t="s">
        <v>1</v>
      </c>
    </row>
    <row r="8" spans="1:7" ht="30">
      <c r="A8" s="58" t="s">
        <v>11</v>
      </c>
      <c r="B8" s="12">
        <v>11893</v>
      </c>
      <c r="C8" s="12">
        <v>109018</v>
      </c>
      <c r="D8" s="12">
        <v>15516</v>
      </c>
      <c r="E8" s="12">
        <v>28052</v>
      </c>
      <c r="F8" s="12">
        <v>115561</v>
      </c>
      <c r="G8" s="75">
        <f>SUM(B8:F8)</f>
        <v>280040</v>
      </c>
    </row>
    <row r="9" spans="1:7" ht="30">
      <c r="A9" s="60" t="s">
        <v>12</v>
      </c>
      <c r="B9" s="12">
        <v>0</v>
      </c>
      <c r="C9" s="12">
        <v>846</v>
      </c>
      <c r="D9" s="12">
        <v>1691</v>
      </c>
      <c r="E9" s="12">
        <v>277</v>
      </c>
      <c r="F9" s="12">
        <v>497</v>
      </c>
      <c r="G9" s="75">
        <f>SUM(B9:F9)</f>
        <v>3311</v>
      </c>
    </row>
    <row r="10" spans="1:7" ht="15">
      <c r="A10" s="80" t="s">
        <v>13</v>
      </c>
      <c r="B10" s="81">
        <f aca="true" t="shared" si="0" ref="B10:G10">SUM(B8:B9)</f>
        <v>11893</v>
      </c>
      <c r="C10" s="81">
        <f t="shared" si="0"/>
        <v>109864</v>
      </c>
      <c r="D10" s="81">
        <f t="shared" si="0"/>
        <v>17207</v>
      </c>
      <c r="E10" s="81">
        <f t="shared" si="0"/>
        <v>28329</v>
      </c>
      <c r="F10" s="81">
        <f t="shared" si="0"/>
        <v>116058</v>
      </c>
      <c r="G10" s="81">
        <f t="shared" si="0"/>
        <v>283351</v>
      </c>
    </row>
    <row r="11" spans="1:7" ht="15">
      <c r="A11" s="226"/>
      <c r="B11" s="227"/>
      <c r="C11" s="227"/>
      <c r="D11" s="227"/>
      <c r="E11" s="227"/>
      <c r="F11" s="227"/>
      <c r="G11" s="227"/>
    </row>
    <row r="12" spans="1:7" ht="15">
      <c r="A12" s="61"/>
      <c r="B12" s="61"/>
      <c r="C12" s="61"/>
      <c r="D12" s="61"/>
      <c r="E12" s="61"/>
      <c r="F12" s="61"/>
      <c r="G12" s="1"/>
    </row>
    <row r="13" spans="1:7" ht="15">
      <c r="A13" s="72" t="s">
        <v>112</v>
      </c>
      <c r="B13" s="61"/>
      <c r="C13" s="61"/>
      <c r="D13" s="61"/>
      <c r="E13" s="61"/>
      <c r="F13" s="61"/>
      <c r="G13" s="1"/>
    </row>
    <row r="14" spans="1:7" ht="75">
      <c r="A14" s="55" t="s">
        <v>9</v>
      </c>
      <c r="B14" s="86" t="s">
        <v>1115</v>
      </c>
      <c r="C14" s="86" t="s">
        <v>1114</v>
      </c>
      <c r="D14" s="86" t="s">
        <v>75</v>
      </c>
      <c r="E14" s="86" t="s">
        <v>76</v>
      </c>
      <c r="F14" s="86" t="s">
        <v>789</v>
      </c>
      <c r="G14" s="87" t="s">
        <v>1</v>
      </c>
    </row>
    <row r="15" spans="1:7" ht="30">
      <c r="A15" s="56" t="s">
        <v>11</v>
      </c>
      <c r="B15" s="57">
        <f>B8</f>
        <v>11893</v>
      </c>
      <c r="C15" s="57">
        <f>C8</f>
        <v>109018</v>
      </c>
      <c r="D15" s="57">
        <f>D8</f>
        <v>15516</v>
      </c>
      <c r="E15" s="57">
        <f>E8</f>
        <v>28052</v>
      </c>
      <c r="F15" s="57">
        <f>F8</f>
        <v>115561</v>
      </c>
      <c r="G15" s="57">
        <f>SUM(G16:G18)</f>
        <v>280040</v>
      </c>
    </row>
    <row r="16" spans="1:7" ht="15">
      <c r="A16" s="58" t="s">
        <v>14</v>
      </c>
      <c r="B16" s="12">
        <f>B32</f>
        <v>359</v>
      </c>
      <c r="C16" s="12">
        <f>C32</f>
        <v>85235</v>
      </c>
      <c r="D16" s="12">
        <f>D32-D20</f>
        <v>4357</v>
      </c>
      <c r="E16" s="12">
        <f>E32</f>
        <v>3805</v>
      </c>
      <c r="F16" s="12">
        <f>F32</f>
        <v>88615</v>
      </c>
      <c r="G16" s="12">
        <f>SUM(B16:F16)</f>
        <v>182371</v>
      </c>
    </row>
    <row r="17" spans="1:7" ht="15">
      <c r="A17" s="58" t="s">
        <v>72</v>
      </c>
      <c r="B17" s="12">
        <f>B15-B16</f>
        <v>11534</v>
      </c>
      <c r="C17" s="12">
        <f>C15-C16</f>
        <v>23783</v>
      </c>
      <c r="D17" s="12">
        <f>D15-D16</f>
        <v>11159</v>
      </c>
      <c r="E17" s="12">
        <f>E15-E16</f>
        <v>24247</v>
      </c>
      <c r="F17" s="12">
        <f>F15-F16</f>
        <v>26946</v>
      </c>
      <c r="G17" s="12">
        <f>SUM(B17:F17)</f>
        <v>97669</v>
      </c>
    </row>
    <row r="18" spans="1:7" ht="15">
      <c r="A18" s="58" t="s">
        <v>73</v>
      </c>
      <c r="B18" s="12"/>
      <c r="C18" s="12"/>
      <c r="D18" s="12"/>
      <c r="E18" s="12"/>
      <c r="F18" s="12"/>
      <c r="G18" s="12">
        <f>SUM(B18:F18)</f>
        <v>0</v>
      </c>
    </row>
    <row r="19" spans="1:7" ht="30">
      <c r="A19" s="11" t="s">
        <v>12</v>
      </c>
      <c r="B19" s="57">
        <f aca="true" t="shared" si="1" ref="B19:G19">SUM(B20:B22)</f>
        <v>0</v>
      </c>
      <c r="C19" s="57">
        <f t="shared" si="1"/>
        <v>846</v>
      </c>
      <c r="D19" s="57">
        <f t="shared" si="1"/>
        <v>1691</v>
      </c>
      <c r="E19" s="57">
        <f t="shared" si="1"/>
        <v>277</v>
      </c>
      <c r="F19" s="57">
        <f t="shared" si="1"/>
        <v>497</v>
      </c>
      <c r="G19" s="57">
        <f t="shared" si="1"/>
        <v>3311</v>
      </c>
    </row>
    <row r="20" spans="1:7" ht="15">
      <c r="A20" s="58" t="s">
        <v>14</v>
      </c>
      <c r="B20" s="193"/>
      <c r="C20" s="193"/>
      <c r="D20" s="12">
        <v>174</v>
      </c>
      <c r="E20" s="193"/>
      <c r="F20" s="193"/>
      <c r="G20" s="12">
        <f>SUM(B20:F20)</f>
        <v>174</v>
      </c>
    </row>
    <row r="21" spans="1:7" ht="15">
      <c r="A21" s="58" t="s">
        <v>72</v>
      </c>
      <c r="B21" s="193"/>
      <c r="C21" s="191">
        <v>846</v>
      </c>
      <c r="D21" s="191">
        <v>1517</v>
      </c>
      <c r="E21" s="191">
        <v>277</v>
      </c>
      <c r="F21" s="191">
        <v>497</v>
      </c>
      <c r="G21" s="12">
        <f>SUM(B21:F21)</f>
        <v>3137</v>
      </c>
    </row>
    <row r="22" spans="1:7" ht="15">
      <c r="A22" s="58" t="s">
        <v>73</v>
      </c>
      <c r="B22" s="88"/>
      <c r="C22" s="88"/>
      <c r="D22" s="88"/>
      <c r="E22" s="88"/>
      <c r="F22" s="12"/>
      <c r="G22" s="12">
        <f>SUM(B22:F22)</f>
        <v>0</v>
      </c>
    </row>
    <row r="23" spans="1:7" ht="15">
      <c r="A23" s="80" t="s">
        <v>19</v>
      </c>
      <c r="B23" s="81">
        <f aca="true" t="shared" si="2" ref="B23:G23">SUM(B15,B19)</f>
        <v>11893</v>
      </c>
      <c r="C23" s="81">
        <f t="shared" si="2"/>
        <v>109864</v>
      </c>
      <c r="D23" s="81">
        <f t="shared" si="2"/>
        <v>17207</v>
      </c>
      <c r="E23" s="81">
        <f t="shared" si="2"/>
        <v>28329</v>
      </c>
      <c r="F23" s="81">
        <f t="shared" si="2"/>
        <v>116058</v>
      </c>
      <c r="G23" s="81">
        <f t="shared" si="2"/>
        <v>283351</v>
      </c>
    </row>
    <row r="26" spans="1:7" ht="15">
      <c r="A26" s="228" t="s">
        <v>367</v>
      </c>
      <c r="B26" s="231" t="s">
        <v>368</v>
      </c>
      <c r="C26" s="231" t="s">
        <v>363</v>
      </c>
      <c r="D26" s="231" t="s">
        <v>364</v>
      </c>
      <c r="E26" s="231" t="s">
        <v>369</v>
      </c>
      <c r="F26" s="231" t="s">
        <v>284</v>
      </c>
      <c r="G26" s="231" t="s">
        <v>370</v>
      </c>
    </row>
    <row r="27" spans="1:7" ht="15.75">
      <c r="A27" s="229" t="s">
        <v>1176</v>
      </c>
      <c r="B27" s="565"/>
      <c r="C27" s="566">
        <v>77012</v>
      </c>
      <c r="D27" s="566">
        <v>2575</v>
      </c>
      <c r="E27" s="566">
        <v>2575</v>
      </c>
      <c r="F27" s="566">
        <v>88348</v>
      </c>
      <c r="G27" s="3">
        <f aca="true" t="shared" si="3" ref="G27:G32">SUM(B27:F27)</f>
        <v>170510</v>
      </c>
    </row>
    <row r="28" spans="1:7" ht="15.75">
      <c r="A28" s="229" t="s">
        <v>1177</v>
      </c>
      <c r="B28" s="565"/>
      <c r="C28" s="566">
        <v>8195</v>
      </c>
      <c r="D28" s="565"/>
      <c r="E28" s="565"/>
      <c r="F28" s="565"/>
      <c r="G28" s="3">
        <f t="shared" si="3"/>
        <v>8195</v>
      </c>
    </row>
    <row r="29" spans="1:9" ht="15">
      <c r="A29" s="229" t="s">
        <v>1178</v>
      </c>
      <c r="B29" s="565"/>
      <c r="C29" s="566">
        <v>25</v>
      </c>
      <c r="D29" s="566">
        <v>1285</v>
      </c>
      <c r="E29" s="566">
        <v>1163</v>
      </c>
      <c r="F29" s="565"/>
      <c r="G29" s="235">
        <f t="shared" si="3"/>
        <v>2473</v>
      </c>
      <c r="I29" s="4"/>
    </row>
    <row r="30" spans="1:10" ht="15">
      <c r="A30" s="229" t="s">
        <v>365</v>
      </c>
      <c r="B30" s="566">
        <v>359</v>
      </c>
      <c r="C30" s="566">
        <v>3</v>
      </c>
      <c r="D30" s="566">
        <v>91</v>
      </c>
      <c r="E30" s="566">
        <v>67</v>
      </c>
      <c r="F30" s="566">
        <v>267</v>
      </c>
      <c r="G30" s="566">
        <f t="shared" si="3"/>
        <v>787</v>
      </c>
      <c r="H30" s="567"/>
      <c r="I30" s="568"/>
      <c r="J30" s="232"/>
    </row>
    <row r="31" spans="1:7" ht="15">
      <c r="A31" s="229" t="s">
        <v>366</v>
      </c>
      <c r="B31" s="565"/>
      <c r="C31" s="565"/>
      <c r="D31" s="566">
        <v>580</v>
      </c>
      <c r="E31" s="565"/>
      <c r="F31" s="565"/>
      <c r="G31" s="3">
        <f t="shared" si="3"/>
        <v>580</v>
      </c>
    </row>
    <row r="32" spans="1:7" ht="15">
      <c r="A32" s="228" t="s">
        <v>0</v>
      </c>
      <c r="B32" s="230">
        <f>SUM(B27:B31)</f>
        <v>359</v>
      </c>
      <c r="C32" s="230">
        <f>SUM(C27:C31)</f>
        <v>85235</v>
      </c>
      <c r="D32" s="230">
        <f>SUM(D27:D31)</f>
        <v>4531</v>
      </c>
      <c r="E32" s="230">
        <f>SUM(E27:E31)</f>
        <v>3805</v>
      </c>
      <c r="F32" s="230">
        <f>SUM(F27:F31)</f>
        <v>88615</v>
      </c>
      <c r="G32" s="230">
        <f t="shared" si="3"/>
        <v>182545</v>
      </c>
    </row>
    <row r="34" ht="15">
      <c r="C34" s="232"/>
    </row>
    <row r="35" ht="15">
      <c r="C35" s="232"/>
    </row>
  </sheetData>
  <sheetProtection/>
  <mergeCells count="3">
    <mergeCell ref="A1:G1"/>
    <mergeCell ref="A4:G4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B1">
      <selection activeCell="K6" sqref="K6:M6"/>
    </sheetView>
  </sheetViews>
  <sheetFormatPr defaultColWidth="9.140625" defaultRowHeight="15"/>
  <cols>
    <col min="1" max="1" width="64.140625" style="517" customWidth="1"/>
    <col min="2" max="2" width="15.421875" style="517" customWidth="1"/>
    <col min="3" max="3" width="14.7109375" style="517" customWidth="1"/>
    <col min="4" max="4" width="13.28125" style="517" customWidth="1"/>
    <col min="5" max="5" width="22.00390625" style="517" customWidth="1"/>
    <col min="6" max="9" width="25.140625" style="517" customWidth="1"/>
    <col min="10" max="10" width="14.28125" style="517" customWidth="1"/>
    <col min="11" max="11" width="14.140625" style="517" customWidth="1"/>
    <col min="12" max="12" width="12.8515625" style="517" customWidth="1"/>
    <col min="13" max="13" width="13.421875" style="517" customWidth="1"/>
    <col min="14" max="16384" width="9.140625" style="517" customWidth="1"/>
  </cols>
  <sheetData>
    <row r="1" spans="1:12" ht="25.5" customHeight="1">
      <c r="A1" s="1052" t="s">
        <v>1036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3"/>
    </row>
    <row r="2" spans="1:12" ht="82.5" customHeight="1">
      <c r="A2" s="1054" t="s">
        <v>1000</v>
      </c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</row>
    <row r="3" spans="1:13" ht="20.25" customHeight="1">
      <c r="A3" s="1054" t="s">
        <v>999</v>
      </c>
      <c r="B3" s="1054"/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</row>
    <row r="4" spans="1:13" ht="15">
      <c r="A4" s="523" t="s">
        <v>77</v>
      </c>
      <c r="K4" s="384" t="s">
        <v>1003</v>
      </c>
      <c r="L4" s="555"/>
      <c r="M4" s="554" t="s">
        <v>983</v>
      </c>
    </row>
    <row r="5" spans="1:13" ht="86.25" customHeight="1">
      <c r="A5" s="537" t="s">
        <v>130</v>
      </c>
      <c r="B5" s="536" t="s">
        <v>131</v>
      </c>
      <c r="C5" s="553" t="s">
        <v>998</v>
      </c>
      <c r="D5" s="553" t="s">
        <v>997</v>
      </c>
      <c r="E5" s="552" t="s">
        <v>996</v>
      </c>
      <c r="F5" s="552" t="s">
        <v>995</v>
      </c>
      <c r="G5" s="552" t="s">
        <v>1001</v>
      </c>
      <c r="H5" s="552" t="s">
        <v>1022</v>
      </c>
      <c r="I5" s="552" t="s">
        <v>1164</v>
      </c>
      <c r="J5" s="552" t="s">
        <v>994</v>
      </c>
      <c r="K5" s="552" t="s">
        <v>1002</v>
      </c>
      <c r="L5" s="552" t="s">
        <v>1023</v>
      </c>
      <c r="M5" s="552" t="s">
        <v>1165</v>
      </c>
    </row>
    <row r="6" spans="1:13" ht="15">
      <c r="A6" s="544" t="s">
        <v>702</v>
      </c>
      <c r="B6" s="543" t="s">
        <v>703</v>
      </c>
      <c r="C6" s="236" t="s">
        <v>991</v>
      </c>
      <c r="D6" s="549">
        <v>45107</v>
      </c>
      <c r="E6" s="551">
        <v>39114</v>
      </c>
      <c r="F6" s="236">
        <v>5176</v>
      </c>
      <c r="G6" s="236">
        <v>5123</v>
      </c>
      <c r="H6" s="236">
        <v>5073</v>
      </c>
      <c r="I6" s="236">
        <v>5023</v>
      </c>
      <c r="J6" s="646">
        <f>C37</f>
        <v>188108</v>
      </c>
      <c r="K6" s="646">
        <f>D37</f>
        <v>160254</v>
      </c>
      <c r="L6" s="646">
        <f>E37</f>
        <v>160500</v>
      </c>
      <c r="M6" s="646">
        <f>F37</f>
        <v>160750</v>
      </c>
    </row>
    <row r="7" spans="1:13" ht="15">
      <c r="A7" s="542" t="s">
        <v>992</v>
      </c>
      <c r="B7" s="542" t="s">
        <v>703</v>
      </c>
      <c r="C7" s="236" t="s">
        <v>991</v>
      </c>
      <c r="D7" s="549">
        <v>45107</v>
      </c>
      <c r="E7" s="551">
        <f aca="true" t="shared" si="0" ref="E7:M7">SUM(E6)</f>
        <v>39114</v>
      </c>
      <c r="F7" s="236">
        <f t="shared" si="0"/>
        <v>5176</v>
      </c>
      <c r="G7" s="236">
        <f t="shared" si="0"/>
        <v>5123</v>
      </c>
      <c r="H7" s="236">
        <f t="shared" si="0"/>
        <v>5073</v>
      </c>
      <c r="I7" s="774">
        <f t="shared" si="0"/>
        <v>5023</v>
      </c>
      <c r="J7" s="647">
        <f t="shared" si="0"/>
        <v>188108</v>
      </c>
      <c r="K7" s="647">
        <f t="shared" si="0"/>
        <v>160254</v>
      </c>
      <c r="L7" s="647">
        <f t="shared" si="0"/>
        <v>160500</v>
      </c>
      <c r="M7" s="775">
        <f t="shared" si="0"/>
        <v>160750</v>
      </c>
    </row>
    <row r="8" spans="1:13" ht="30">
      <c r="A8" s="546" t="s">
        <v>704</v>
      </c>
      <c r="B8" s="543" t="s">
        <v>705</v>
      </c>
      <c r="C8" s="236"/>
      <c r="D8" s="236"/>
      <c r="E8" s="236"/>
      <c r="F8" s="236"/>
      <c r="G8" s="236"/>
      <c r="H8" s="236"/>
      <c r="I8" s="774"/>
      <c r="J8" s="647"/>
      <c r="K8" s="647"/>
      <c r="L8" s="647"/>
      <c r="M8" s="775"/>
    </row>
    <row r="9" spans="1:13" ht="15">
      <c r="A9" s="544" t="s">
        <v>993</v>
      </c>
      <c r="B9" s="543" t="s">
        <v>707</v>
      </c>
      <c r="C9" s="236"/>
      <c r="D9" s="236"/>
      <c r="E9" s="236"/>
      <c r="F9" s="236"/>
      <c r="G9" s="236"/>
      <c r="H9" s="236"/>
      <c r="I9" s="774"/>
      <c r="J9" s="647"/>
      <c r="K9" s="647"/>
      <c r="L9" s="647"/>
      <c r="M9" s="775"/>
    </row>
    <row r="10" spans="1:13" ht="15">
      <c r="A10" s="542" t="s">
        <v>992</v>
      </c>
      <c r="B10" s="542" t="s">
        <v>707</v>
      </c>
      <c r="C10" s="236"/>
      <c r="D10" s="236"/>
      <c r="E10" s="236"/>
      <c r="F10" s="236"/>
      <c r="G10" s="236"/>
      <c r="H10" s="236"/>
      <c r="I10" s="774"/>
      <c r="J10" s="647"/>
      <c r="K10" s="647"/>
      <c r="L10" s="647"/>
      <c r="M10" s="775"/>
    </row>
    <row r="11" spans="1:13" ht="15">
      <c r="A11" s="550" t="s">
        <v>559</v>
      </c>
      <c r="B11" s="547" t="s">
        <v>560</v>
      </c>
      <c r="C11" s="236" t="s">
        <v>991</v>
      </c>
      <c r="D11" s="549">
        <v>45107</v>
      </c>
      <c r="E11" s="551">
        <f>E7+E8+E10</f>
        <v>39114</v>
      </c>
      <c r="F11" s="236">
        <f aca="true" t="shared" si="1" ref="F11:M11">SUM(F7:F10)</f>
        <v>5176</v>
      </c>
      <c r="G11" s="236">
        <f t="shared" si="1"/>
        <v>5123</v>
      </c>
      <c r="H11" s="236">
        <f t="shared" si="1"/>
        <v>5073</v>
      </c>
      <c r="I11" s="774">
        <f t="shared" si="1"/>
        <v>5023</v>
      </c>
      <c r="J11" s="647">
        <f t="shared" si="1"/>
        <v>188108</v>
      </c>
      <c r="K11" s="647">
        <f t="shared" si="1"/>
        <v>160254</v>
      </c>
      <c r="L11" s="647">
        <f t="shared" si="1"/>
        <v>160500</v>
      </c>
      <c r="M11" s="775">
        <f t="shared" si="1"/>
        <v>160750</v>
      </c>
    </row>
    <row r="12" spans="1:13" ht="15">
      <c r="A12" s="546" t="s">
        <v>990</v>
      </c>
      <c r="B12" s="543" t="s">
        <v>709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</row>
    <row r="13" spans="1:13" ht="15">
      <c r="A13" s="542" t="s">
        <v>989</v>
      </c>
      <c r="B13" s="542" t="s">
        <v>709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</row>
    <row r="14" spans="1:13" ht="15">
      <c r="A14" s="544" t="s">
        <v>710</v>
      </c>
      <c r="B14" s="543" t="s">
        <v>711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</row>
    <row r="15" spans="1:13" ht="15">
      <c r="A15" s="545" t="s">
        <v>988</v>
      </c>
      <c r="B15" s="543" t="s">
        <v>713</v>
      </c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</row>
    <row r="16" spans="1:13" ht="15">
      <c r="A16" s="542" t="s">
        <v>987</v>
      </c>
      <c r="B16" s="542" t="s">
        <v>713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</row>
    <row r="17" spans="1:13" ht="15">
      <c r="A17" s="544" t="s">
        <v>714</v>
      </c>
      <c r="B17" s="543" t="s">
        <v>715</v>
      </c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</row>
    <row r="18" spans="1:13" ht="15">
      <c r="A18" s="548" t="s">
        <v>561</v>
      </c>
      <c r="B18" s="547" t="s">
        <v>562</v>
      </c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</row>
    <row r="19" spans="1:13" ht="15">
      <c r="A19" s="546" t="s">
        <v>583</v>
      </c>
      <c r="B19" s="543" t="s">
        <v>584</v>
      </c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</row>
    <row r="20" spans="1:13" ht="15">
      <c r="A20" s="545" t="s">
        <v>585</v>
      </c>
      <c r="B20" s="543" t="s">
        <v>586</v>
      </c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</row>
    <row r="21" spans="1:13" ht="15">
      <c r="A21" s="544" t="s">
        <v>587</v>
      </c>
      <c r="B21" s="543" t="s">
        <v>588</v>
      </c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</row>
    <row r="22" spans="1:13" ht="15">
      <c r="A22" s="544" t="s">
        <v>589</v>
      </c>
      <c r="B22" s="543" t="s">
        <v>590</v>
      </c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</row>
    <row r="23" spans="1:13" ht="15">
      <c r="A23" s="542" t="s">
        <v>986</v>
      </c>
      <c r="B23" s="542" t="s">
        <v>590</v>
      </c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</row>
    <row r="24" spans="1:13" ht="15">
      <c r="A24" s="542" t="s">
        <v>985</v>
      </c>
      <c r="B24" s="542" t="s">
        <v>590</v>
      </c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</row>
    <row r="25" spans="1:13" ht="15">
      <c r="A25" s="541" t="s">
        <v>984</v>
      </c>
      <c r="B25" s="541" t="s">
        <v>590</v>
      </c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</row>
    <row r="26" spans="1:13" ht="15">
      <c r="A26" s="540" t="s">
        <v>591</v>
      </c>
      <c r="B26" s="532" t="s">
        <v>592</v>
      </c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</row>
    <row r="27" spans="1:6" ht="15">
      <c r="A27" s="525"/>
      <c r="B27" s="524"/>
      <c r="F27" s="538" t="s">
        <v>983</v>
      </c>
    </row>
    <row r="28" spans="1:9" ht="24.75" customHeight="1">
      <c r="A28" s="537" t="s">
        <v>130</v>
      </c>
      <c r="B28" s="536" t="s">
        <v>131</v>
      </c>
      <c r="C28" s="535">
        <v>2018</v>
      </c>
      <c r="D28" s="535">
        <v>2019</v>
      </c>
      <c r="E28" s="535">
        <v>2020</v>
      </c>
      <c r="F28" s="535">
        <v>2021</v>
      </c>
      <c r="G28" s="534"/>
      <c r="H28" s="534"/>
      <c r="I28" s="534"/>
    </row>
    <row r="29" spans="1:9" ht="26.25">
      <c r="A29" s="533" t="s">
        <v>982</v>
      </c>
      <c r="B29" s="532"/>
      <c r="C29" s="647"/>
      <c r="D29" s="647"/>
      <c r="E29" s="647"/>
      <c r="F29" s="647"/>
      <c r="G29" s="529"/>
      <c r="H29" s="529"/>
      <c r="I29" s="529"/>
    </row>
    <row r="30" spans="1:9" ht="16.5">
      <c r="A30" s="531" t="s">
        <v>962</v>
      </c>
      <c r="B30" s="530" t="s">
        <v>981</v>
      </c>
      <c r="C30" s="777">
        <v>297717</v>
      </c>
      <c r="D30" s="647">
        <v>266300</v>
      </c>
      <c r="E30" s="647">
        <v>269000</v>
      </c>
      <c r="F30" s="647">
        <v>269500</v>
      </c>
      <c r="G30" s="529"/>
      <c r="H30" s="529"/>
      <c r="I30" s="529"/>
    </row>
    <row r="31" spans="1:9" ht="32.25">
      <c r="A31" s="531" t="s">
        <v>961</v>
      </c>
      <c r="B31" s="530" t="s">
        <v>513</v>
      </c>
      <c r="C31" s="777">
        <v>78030</v>
      </c>
      <c r="D31" s="647">
        <v>50000</v>
      </c>
      <c r="E31" s="647">
        <v>50000</v>
      </c>
      <c r="F31" s="647">
        <v>50000</v>
      </c>
      <c r="G31" s="529"/>
      <c r="H31" s="529"/>
      <c r="I31" s="529"/>
    </row>
    <row r="32" spans="1:9" ht="16.5">
      <c r="A32" s="531" t="s">
        <v>960</v>
      </c>
      <c r="B32" s="530"/>
      <c r="C32" s="777">
        <v>0</v>
      </c>
      <c r="D32" s="647">
        <v>0</v>
      </c>
      <c r="E32" s="647">
        <v>0</v>
      </c>
      <c r="F32" s="647">
        <v>0</v>
      </c>
      <c r="G32" s="529"/>
      <c r="H32" s="529"/>
      <c r="I32" s="529"/>
    </row>
    <row r="33" spans="1:9" ht="32.25">
      <c r="A33" s="531" t="s">
        <v>959</v>
      </c>
      <c r="B33" s="530" t="s">
        <v>541</v>
      </c>
      <c r="C33" s="777">
        <v>0</v>
      </c>
      <c r="D33" s="773">
        <v>3726</v>
      </c>
      <c r="E33" s="647">
        <v>1000</v>
      </c>
      <c r="F33" s="647">
        <v>1000</v>
      </c>
      <c r="G33" s="529"/>
      <c r="H33" s="529"/>
      <c r="I33" s="529"/>
    </row>
    <row r="34" spans="1:9" ht="16.5">
      <c r="A34" s="531" t="s">
        <v>958</v>
      </c>
      <c r="B34" s="530"/>
      <c r="C34" s="777">
        <v>469</v>
      </c>
      <c r="D34" s="647">
        <v>482</v>
      </c>
      <c r="E34" s="647">
        <v>1000</v>
      </c>
      <c r="F34" s="647">
        <v>1000</v>
      </c>
      <c r="G34" s="529"/>
      <c r="H34" s="529"/>
      <c r="I34" s="529"/>
    </row>
    <row r="35" spans="1:9" ht="15.75">
      <c r="A35" s="531" t="s">
        <v>957</v>
      </c>
      <c r="B35" s="530"/>
      <c r="C35" s="647"/>
      <c r="D35" s="647"/>
      <c r="E35" s="647"/>
      <c r="F35" s="647"/>
      <c r="G35" s="529"/>
      <c r="H35" s="529"/>
      <c r="I35" s="529"/>
    </row>
    <row r="36" spans="1:9" ht="15.75">
      <c r="A36" s="527" t="s">
        <v>980</v>
      </c>
      <c r="B36" s="526"/>
      <c r="C36" s="648">
        <f>SUM(C29:C35)</f>
        <v>376216</v>
      </c>
      <c r="D36" s="776">
        <f>SUM(D30:D35)</f>
        <v>320508</v>
      </c>
      <c r="E36" s="776">
        <f>SUM(E29:E35)</f>
        <v>321000</v>
      </c>
      <c r="F36" s="776">
        <f>SUM(F30:F35)</f>
        <v>321500</v>
      </c>
      <c r="G36" s="528"/>
      <c r="H36" s="528"/>
      <c r="I36" s="528"/>
    </row>
    <row r="37" spans="1:6" ht="15.75">
      <c r="A37" s="527" t="s">
        <v>979</v>
      </c>
      <c r="B37" s="526"/>
      <c r="C37" s="645">
        <f>C36*0.5</f>
        <v>188108</v>
      </c>
      <c r="D37" s="645">
        <f>D36*0.5</f>
        <v>160254</v>
      </c>
      <c r="E37" s="645">
        <f>E36*0.5</f>
        <v>160500</v>
      </c>
      <c r="F37" s="778">
        <f>F36*0.5</f>
        <v>160750</v>
      </c>
    </row>
    <row r="38" spans="1:2" ht="15">
      <c r="A38" s="525"/>
      <c r="B38" s="524"/>
    </row>
    <row r="39" spans="1:2" ht="15">
      <c r="A39" s="525"/>
      <c r="B39" s="524"/>
    </row>
    <row r="40" spans="1:2" ht="15">
      <c r="A40" s="525"/>
      <c r="B40" s="524"/>
    </row>
    <row r="41" spans="1:2" ht="15">
      <c r="A41" s="525"/>
      <c r="B41" s="524"/>
    </row>
    <row r="42" spans="1:2" ht="15">
      <c r="A42" s="525"/>
      <c r="B42" s="524"/>
    </row>
    <row r="43" spans="1:2" ht="15">
      <c r="A43" s="525"/>
      <c r="B43" s="524"/>
    </row>
    <row r="44" spans="1:2" ht="15">
      <c r="A44" s="525"/>
      <c r="B44" s="524"/>
    </row>
    <row r="45" spans="1:2" ht="15">
      <c r="A45" s="525"/>
      <c r="B45" s="524"/>
    </row>
    <row r="47" spans="1:11" ht="15">
      <c r="A47" s="523"/>
      <c r="B47" s="523"/>
      <c r="C47" s="523"/>
      <c r="D47" s="523"/>
      <c r="E47" s="523"/>
      <c r="F47" s="523"/>
      <c r="G47" s="523"/>
      <c r="H47" s="523"/>
      <c r="I47" s="523"/>
      <c r="J47" s="523"/>
      <c r="K47" s="523"/>
    </row>
    <row r="48" spans="1:11" ht="15">
      <c r="A48" s="521" t="s">
        <v>978</v>
      </c>
      <c r="B48" s="523"/>
      <c r="C48" s="523"/>
      <c r="D48" s="523"/>
      <c r="E48" s="523"/>
      <c r="F48" s="523"/>
      <c r="G48" s="523"/>
      <c r="H48" s="523"/>
      <c r="I48" s="523"/>
      <c r="J48" s="523"/>
      <c r="K48" s="523"/>
    </row>
    <row r="49" spans="1:11" ht="15.75">
      <c r="A49" s="520" t="s">
        <v>977</v>
      </c>
      <c r="B49" s="523"/>
      <c r="C49" s="523"/>
      <c r="D49" s="523"/>
      <c r="E49" s="523"/>
      <c r="F49" s="523"/>
      <c r="G49" s="523"/>
      <c r="H49" s="523"/>
      <c r="I49" s="523"/>
      <c r="J49" s="523"/>
      <c r="K49" s="523"/>
    </row>
    <row r="50" spans="1:11" ht="15.75">
      <c r="A50" s="520" t="s">
        <v>976</v>
      </c>
      <c r="B50" s="523"/>
      <c r="C50" s="523"/>
      <c r="D50" s="523"/>
      <c r="E50" s="523"/>
      <c r="F50" s="523"/>
      <c r="G50" s="523"/>
      <c r="H50" s="523"/>
      <c r="I50" s="523"/>
      <c r="J50" s="523"/>
      <c r="K50" s="523"/>
    </row>
    <row r="51" spans="1:11" ht="15.75">
      <c r="A51" s="520" t="s">
        <v>975</v>
      </c>
      <c r="B51" s="523"/>
      <c r="C51" s="523"/>
      <c r="D51" s="523"/>
      <c r="E51" s="523"/>
      <c r="F51" s="523"/>
      <c r="G51" s="523"/>
      <c r="H51" s="523"/>
      <c r="I51" s="523"/>
      <c r="J51" s="523"/>
      <c r="K51" s="523"/>
    </row>
    <row r="52" spans="1:11" ht="15.75">
      <c r="A52" s="520" t="s">
        <v>974</v>
      </c>
      <c r="B52" s="523"/>
      <c r="C52" s="523"/>
      <c r="D52" s="523"/>
      <c r="E52" s="523"/>
      <c r="F52" s="523"/>
      <c r="G52" s="523"/>
      <c r="H52" s="523"/>
      <c r="I52" s="523"/>
      <c r="J52" s="523"/>
      <c r="K52" s="523"/>
    </row>
    <row r="53" spans="1:11" ht="15.75">
      <c r="A53" s="520" t="s">
        <v>973</v>
      </c>
      <c r="B53" s="523"/>
      <c r="C53" s="523"/>
      <c r="D53" s="523"/>
      <c r="E53" s="523"/>
      <c r="F53" s="523"/>
      <c r="G53" s="523"/>
      <c r="H53" s="523"/>
      <c r="I53" s="523"/>
      <c r="J53" s="523"/>
      <c r="K53" s="523"/>
    </row>
    <row r="54" spans="1:11" ht="15">
      <c r="A54" s="521" t="s">
        <v>972</v>
      </c>
      <c r="B54" s="523"/>
      <c r="C54" s="523"/>
      <c r="D54" s="523"/>
      <c r="E54" s="523"/>
      <c r="F54" s="523"/>
      <c r="G54" s="523"/>
      <c r="H54" s="523"/>
      <c r="I54" s="523"/>
      <c r="J54" s="523"/>
      <c r="K54" s="523"/>
    </row>
    <row r="55" spans="1:11" ht="15">
      <c r="A55" s="523"/>
      <c r="B55" s="523"/>
      <c r="C55" s="523"/>
      <c r="D55" s="523"/>
      <c r="E55" s="523"/>
      <c r="F55" s="523"/>
      <c r="G55" s="523"/>
      <c r="H55" s="523"/>
      <c r="I55" s="523"/>
      <c r="J55" s="523"/>
      <c r="K55" s="523"/>
    </row>
    <row r="56" spans="1:12" ht="45.75" customHeight="1">
      <c r="A56" s="1055" t="s">
        <v>971</v>
      </c>
      <c r="B56" s="1056"/>
      <c r="C56" s="1056"/>
      <c r="D56" s="1056"/>
      <c r="E56" s="1056"/>
      <c r="F56" s="1056"/>
      <c r="G56" s="1056"/>
      <c r="H56" s="1056"/>
      <c r="I56" s="1056"/>
      <c r="J56" s="1056"/>
      <c r="K56" s="1056"/>
      <c r="L56" s="1056"/>
    </row>
    <row r="59" ht="15.75">
      <c r="A59" s="522" t="s">
        <v>970</v>
      </c>
    </row>
    <row r="60" ht="15.75">
      <c r="A60" s="520" t="s">
        <v>969</v>
      </c>
    </row>
    <row r="61" ht="15.75">
      <c r="A61" s="520" t="s">
        <v>968</v>
      </c>
    </row>
    <row r="62" ht="15.75">
      <c r="A62" s="520" t="s">
        <v>967</v>
      </c>
    </row>
    <row r="63" ht="15">
      <c r="A63" s="521" t="s">
        <v>966</v>
      </c>
    </row>
    <row r="64" ht="15.75">
      <c r="A64" s="520" t="s">
        <v>965</v>
      </c>
    </row>
    <row r="66" ht="15.75">
      <c r="A66" s="519" t="s">
        <v>964</v>
      </c>
    </row>
    <row r="67" ht="15.75">
      <c r="A67" s="519" t="s">
        <v>963</v>
      </c>
    </row>
    <row r="68" ht="15.75">
      <c r="A68" s="518" t="s">
        <v>962</v>
      </c>
    </row>
    <row r="69" ht="15.75">
      <c r="A69" s="518" t="s">
        <v>961</v>
      </c>
    </row>
    <row r="70" ht="15.75">
      <c r="A70" s="518" t="s">
        <v>960</v>
      </c>
    </row>
    <row r="71" ht="15.75">
      <c r="A71" s="518" t="s">
        <v>959</v>
      </c>
    </row>
    <row r="72" ht="15.75">
      <c r="A72" s="518" t="s">
        <v>958</v>
      </c>
    </row>
    <row r="73" ht="15.75">
      <c r="A73" s="518" t="s">
        <v>957</v>
      </c>
    </row>
  </sheetData>
  <sheetProtection/>
  <mergeCells count="4">
    <mergeCell ref="A1:L1"/>
    <mergeCell ref="A2:L2"/>
    <mergeCell ref="A56:L56"/>
    <mergeCell ref="A3:M3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5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90.28125" style="0" customWidth="1"/>
    <col min="2" max="2" width="13.7109375" style="0" customWidth="1"/>
    <col min="9" max="9" width="13.7109375" style="0" customWidth="1"/>
  </cols>
  <sheetData>
    <row r="1" spans="1:9" ht="15">
      <c r="A1" s="1062"/>
      <c r="B1" s="1047"/>
      <c r="C1" s="1047"/>
      <c r="D1" s="1047"/>
      <c r="E1" s="1047"/>
      <c r="F1" s="1047"/>
      <c r="G1" s="1047"/>
      <c r="H1" s="1047"/>
      <c r="I1" s="1047"/>
    </row>
    <row r="2" ht="15">
      <c r="A2" s="1"/>
    </row>
    <row r="3" spans="1:9" ht="15">
      <c r="A3" s="1025" t="s">
        <v>1113</v>
      </c>
      <c r="B3" s="1063"/>
      <c r="C3" s="1063"/>
      <c r="D3" s="1063"/>
      <c r="E3" s="1063"/>
      <c r="F3" s="1063"/>
      <c r="G3" s="1063"/>
      <c r="H3" s="1063"/>
      <c r="I3" s="1063"/>
    </row>
    <row r="4" spans="1:9" ht="24" customHeight="1">
      <c r="A4" s="1025" t="s">
        <v>86</v>
      </c>
      <c r="B4" s="1047"/>
      <c r="C4" s="1047"/>
      <c r="D4" s="1047"/>
      <c r="E4" s="1047"/>
      <c r="F4" s="1047"/>
      <c r="G4" s="1047"/>
      <c r="H4" s="1047"/>
      <c r="I4" s="1047"/>
    </row>
    <row r="6" spans="1:9" ht="15.75">
      <c r="A6" s="1057" t="s">
        <v>42</v>
      </c>
      <c r="B6" s="1058"/>
      <c r="C6" s="1058"/>
      <c r="D6" s="1058"/>
      <c r="E6" s="1058"/>
      <c r="F6" s="1058"/>
      <c r="G6" s="1058"/>
      <c r="H6" s="1058"/>
      <c r="I6" s="1058"/>
    </row>
    <row r="7" spans="1:9" ht="16.5">
      <c r="A7" s="49"/>
      <c r="B7" s="50"/>
      <c r="C7" s="50"/>
      <c r="D7" s="50"/>
      <c r="E7" s="50"/>
      <c r="F7" s="50"/>
      <c r="G7" s="50"/>
      <c r="H7" s="50"/>
      <c r="I7" s="50"/>
    </row>
    <row r="8" spans="1:9" ht="15.75">
      <c r="A8" s="76" t="s">
        <v>91</v>
      </c>
      <c r="B8" s="14"/>
      <c r="C8" s="14"/>
      <c r="D8" s="14"/>
      <c r="E8" s="14"/>
      <c r="F8" s="14"/>
      <c r="G8" s="14"/>
      <c r="H8" s="384" t="s">
        <v>1004</v>
      </c>
      <c r="I8" s="14"/>
    </row>
    <row r="9" spans="1:9" ht="18">
      <c r="A9" s="1059" t="s">
        <v>9</v>
      </c>
      <c r="B9" s="1060"/>
      <c r="C9" s="51" t="s">
        <v>43</v>
      </c>
      <c r="D9" s="51" t="s">
        <v>44</v>
      </c>
      <c r="E9" s="51" t="s">
        <v>45</v>
      </c>
      <c r="F9" s="51" t="s">
        <v>46</v>
      </c>
      <c r="G9" s="51" t="s">
        <v>47</v>
      </c>
      <c r="H9" s="51" t="s">
        <v>48</v>
      </c>
      <c r="I9" s="51" t="s">
        <v>49</v>
      </c>
    </row>
    <row r="10" spans="1:9" ht="15.75">
      <c r="A10" s="89" t="s">
        <v>15</v>
      </c>
      <c r="B10" s="90"/>
      <c r="C10" s="92">
        <v>187980</v>
      </c>
      <c r="D10" s="92">
        <v>218690</v>
      </c>
      <c r="E10" s="92">
        <v>257005</v>
      </c>
      <c r="F10" s="92">
        <v>230781</v>
      </c>
      <c r="G10" s="92">
        <v>303285</v>
      </c>
      <c r="H10" s="92">
        <v>297717</v>
      </c>
      <c r="I10" s="92">
        <v>1200000</v>
      </c>
    </row>
    <row r="11" spans="1:9" ht="15.75">
      <c r="A11" s="89" t="s">
        <v>16</v>
      </c>
      <c r="B11" s="90"/>
      <c r="C11" s="92">
        <v>3004</v>
      </c>
      <c r="D11" s="92"/>
      <c r="E11" s="92"/>
      <c r="F11" s="92"/>
      <c r="G11" s="92"/>
      <c r="H11" s="92"/>
      <c r="I11" s="92"/>
    </row>
    <row r="12" spans="1:9" ht="15.75">
      <c r="A12" s="89" t="s">
        <v>3</v>
      </c>
      <c r="B12" s="90"/>
      <c r="C12" s="92">
        <v>665</v>
      </c>
      <c r="D12" s="92">
        <v>848</v>
      </c>
      <c r="E12" s="92">
        <v>1021</v>
      </c>
      <c r="F12" s="92">
        <v>1226</v>
      </c>
      <c r="G12" s="92">
        <v>409</v>
      </c>
      <c r="H12" s="92">
        <v>469</v>
      </c>
      <c r="I12" s="92">
        <v>2000</v>
      </c>
    </row>
    <row r="13" spans="1:9" ht="15.75">
      <c r="A13" s="89" t="s">
        <v>17</v>
      </c>
      <c r="B13" s="90"/>
      <c r="C13" s="92">
        <v>88892</v>
      </c>
      <c r="D13" s="92">
        <v>62262</v>
      </c>
      <c r="E13" s="92">
        <v>63789</v>
      </c>
      <c r="F13" s="92">
        <v>75092</v>
      </c>
      <c r="G13" s="92">
        <v>95326</v>
      </c>
      <c r="H13" s="92">
        <v>78030</v>
      </c>
      <c r="I13" s="92">
        <v>300000</v>
      </c>
    </row>
    <row r="14" spans="1:9" ht="15.75">
      <c r="A14" s="89" t="s">
        <v>18</v>
      </c>
      <c r="B14" s="90"/>
      <c r="C14" s="92">
        <v>9996</v>
      </c>
      <c r="D14" s="92"/>
      <c r="E14" s="92"/>
      <c r="F14" s="92">
        <v>294</v>
      </c>
      <c r="G14" s="92">
        <v>3</v>
      </c>
      <c r="H14" s="92"/>
      <c r="I14" s="92"/>
    </row>
    <row r="15" spans="1:9" ht="15">
      <c r="A15" s="93" t="s">
        <v>4</v>
      </c>
      <c r="B15" s="90"/>
      <c r="C15" s="51">
        <f aca="true" t="shared" si="0" ref="C15:I15">SUM(C10:C14)</f>
        <v>290537</v>
      </c>
      <c r="D15" s="51">
        <f t="shared" si="0"/>
        <v>281800</v>
      </c>
      <c r="E15" s="51">
        <f t="shared" si="0"/>
        <v>321815</v>
      </c>
      <c r="F15" s="51">
        <f t="shared" si="0"/>
        <v>307393</v>
      </c>
      <c r="G15" s="51">
        <f t="shared" si="0"/>
        <v>399023</v>
      </c>
      <c r="H15" s="51">
        <f t="shared" si="0"/>
        <v>376216</v>
      </c>
      <c r="I15" s="51">
        <f t="shared" si="0"/>
        <v>1502000</v>
      </c>
    </row>
    <row r="16" spans="1:9" ht="15">
      <c r="A16" s="1061" t="s">
        <v>50</v>
      </c>
      <c r="B16" s="1061"/>
      <c r="C16" s="94">
        <f aca="true" t="shared" si="1" ref="C16:I16">C15*0.5</f>
        <v>145268.5</v>
      </c>
      <c r="D16" s="94">
        <f t="shared" si="1"/>
        <v>140900</v>
      </c>
      <c r="E16" s="94">
        <f t="shared" si="1"/>
        <v>160907.5</v>
      </c>
      <c r="F16" s="94">
        <f t="shared" si="1"/>
        <v>153696.5</v>
      </c>
      <c r="G16" s="94">
        <f t="shared" si="1"/>
        <v>199511.5</v>
      </c>
      <c r="H16" s="94">
        <f t="shared" si="1"/>
        <v>188108</v>
      </c>
      <c r="I16" s="94">
        <f t="shared" si="1"/>
        <v>751000</v>
      </c>
    </row>
    <row r="17" spans="1:9" ht="15.75">
      <c r="A17" s="91"/>
      <c r="B17" s="91"/>
      <c r="C17" s="47"/>
      <c r="D17" s="47"/>
      <c r="E17" s="47"/>
      <c r="F17" s="47"/>
      <c r="G17" s="47"/>
      <c r="H17" s="47"/>
      <c r="I17" s="47"/>
    </row>
    <row r="18" spans="1:9" ht="16.5">
      <c r="A18" s="52"/>
      <c r="B18" s="14"/>
      <c r="C18" s="14"/>
      <c r="D18" s="14"/>
      <c r="E18" s="14"/>
      <c r="F18" s="14"/>
      <c r="G18" s="14"/>
      <c r="H18" s="14"/>
      <c r="I18" s="14"/>
    </row>
    <row r="19" spans="1:10" ht="30">
      <c r="A19" s="10" t="s">
        <v>51</v>
      </c>
      <c r="B19" s="53" t="s">
        <v>52</v>
      </c>
      <c r="C19" s="51" t="s">
        <v>43</v>
      </c>
      <c r="D19" s="51" t="s">
        <v>44</v>
      </c>
      <c r="E19" s="51" t="s">
        <v>45</v>
      </c>
      <c r="F19" s="51" t="s">
        <v>46</v>
      </c>
      <c r="G19" s="51" t="s">
        <v>47</v>
      </c>
      <c r="H19" s="51" t="s">
        <v>48</v>
      </c>
      <c r="I19" s="51" t="s">
        <v>49</v>
      </c>
      <c r="J19" s="230" t="s">
        <v>370</v>
      </c>
    </row>
    <row r="20" spans="1:10" ht="15.75">
      <c r="A20" s="79" t="s">
        <v>74</v>
      </c>
      <c r="B20" s="92"/>
      <c r="C20" s="13"/>
      <c r="D20" s="13"/>
      <c r="E20" s="13"/>
      <c r="F20" s="13"/>
      <c r="G20" s="13"/>
      <c r="H20" s="13"/>
      <c r="I20" s="13"/>
      <c r="J20" s="235"/>
    </row>
    <row r="21" spans="1:10" ht="15.75">
      <c r="A21" s="94" t="s">
        <v>371</v>
      </c>
      <c r="B21" s="13" t="s">
        <v>43</v>
      </c>
      <c r="C21" s="13">
        <v>0</v>
      </c>
      <c r="D21" s="13">
        <v>0</v>
      </c>
      <c r="E21" s="236">
        <v>468</v>
      </c>
      <c r="F21" s="425">
        <v>5741</v>
      </c>
      <c r="G21" s="425">
        <v>5540</v>
      </c>
      <c r="H21" s="425">
        <v>5176</v>
      </c>
      <c r="I21" s="13">
        <v>22189</v>
      </c>
      <c r="J21" s="235">
        <f>SUM(C21:I21)</f>
        <v>39114</v>
      </c>
    </row>
    <row r="22" spans="1:10" ht="15.75">
      <c r="A22" s="13" t="s">
        <v>1163</v>
      </c>
      <c r="B22" s="13"/>
      <c r="C22" s="13"/>
      <c r="D22" s="13"/>
      <c r="E22" s="13"/>
      <c r="F22" s="13"/>
      <c r="G22" s="13"/>
      <c r="H22" s="13"/>
      <c r="I22" s="13"/>
      <c r="J22" s="235"/>
    </row>
    <row r="23" spans="1:10" ht="15.75">
      <c r="A23" s="13"/>
      <c r="B23" s="13"/>
      <c r="C23" s="13"/>
      <c r="D23" s="13"/>
      <c r="E23" s="13"/>
      <c r="F23" s="13"/>
      <c r="G23" s="13"/>
      <c r="H23" s="13"/>
      <c r="I23" s="13"/>
      <c r="J23" s="235"/>
    </row>
    <row r="24" spans="1:10" ht="15.75">
      <c r="A24" s="13"/>
      <c r="B24" s="13"/>
      <c r="C24" s="13"/>
      <c r="D24" s="13"/>
      <c r="E24" s="13"/>
      <c r="F24" s="13"/>
      <c r="G24" s="13"/>
      <c r="H24" s="13"/>
      <c r="I24" s="13"/>
      <c r="J24" s="235"/>
    </row>
    <row r="25" spans="1:10" ht="15.75">
      <c r="A25" s="13"/>
      <c r="B25" s="13"/>
      <c r="C25" s="13"/>
      <c r="D25" s="13"/>
      <c r="E25" s="13"/>
      <c r="F25" s="13"/>
      <c r="G25" s="13"/>
      <c r="H25" s="13"/>
      <c r="I25" s="13"/>
      <c r="J25" s="235"/>
    </row>
    <row r="26" spans="1:10" ht="15.75">
      <c r="A26" s="13"/>
      <c r="B26" s="13"/>
      <c r="C26" s="13"/>
      <c r="D26" s="13"/>
      <c r="E26" s="13"/>
      <c r="F26" s="13"/>
      <c r="G26" s="13"/>
      <c r="H26" s="13"/>
      <c r="I26" s="13"/>
      <c r="J26" s="235"/>
    </row>
    <row r="27" spans="1:10" ht="15.75">
      <c r="A27" s="79" t="s">
        <v>78</v>
      </c>
      <c r="B27" s="13"/>
      <c r="C27" s="13"/>
      <c r="D27" s="13"/>
      <c r="E27" s="13"/>
      <c r="F27" s="13"/>
      <c r="G27" s="13"/>
      <c r="H27" s="13"/>
      <c r="I27" s="13"/>
      <c r="J27" s="235"/>
    </row>
    <row r="28" spans="1:10" ht="15.75">
      <c r="A28" s="13"/>
      <c r="B28" s="13"/>
      <c r="C28" s="13"/>
      <c r="D28" s="13"/>
      <c r="E28" s="13"/>
      <c r="F28" s="13"/>
      <c r="G28" s="13"/>
      <c r="H28" s="13"/>
      <c r="I28" s="13"/>
      <c r="J28" s="235"/>
    </row>
    <row r="29" spans="1:10" ht="15.75">
      <c r="A29" s="13"/>
      <c r="B29" s="13"/>
      <c r="C29" s="13"/>
      <c r="D29" s="13"/>
      <c r="E29" s="13"/>
      <c r="F29" s="13"/>
      <c r="G29" s="13"/>
      <c r="H29" s="13"/>
      <c r="I29" s="13"/>
      <c r="J29" s="235"/>
    </row>
    <row r="30" spans="1:10" ht="15.75">
      <c r="A30" s="13"/>
      <c r="B30" s="13"/>
      <c r="C30" s="13"/>
      <c r="D30" s="13"/>
      <c r="E30" s="13"/>
      <c r="F30" s="13"/>
      <c r="G30" s="13"/>
      <c r="H30" s="13"/>
      <c r="I30" s="13"/>
      <c r="J30" s="235"/>
    </row>
    <row r="31" spans="1:10" ht="15.75">
      <c r="A31" s="13"/>
      <c r="B31" s="13"/>
      <c r="C31" s="13"/>
      <c r="D31" s="13"/>
      <c r="E31" s="13"/>
      <c r="F31" s="13"/>
      <c r="G31" s="13"/>
      <c r="H31" s="13"/>
      <c r="I31" s="13"/>
      <c r="J31" s="235"/>
    </row>
    <row r="32" spans="1:10" ht="16.5">
      <c r="A32" s="77" t="s">
        <v>10</v>
      </c>
      <c r="B32" s="78"/>
      <c r="C32" s="78">
        <v>0</v>
      </c>
      <c r="D32" s="78">
        <f aca="true" t="shared" si="2" ref="D32:I32">SUM(D21:D31)</f>
        <v>0</v>
      </c>
      <c r="E32" s="78">
        <f t="shared" si="2"/>
        <v>468</v>
      </c>
      <c r="F32" s="78">
        <f t="shared" si="2"/>
        <v>5741</v>
      </c>
      <c r="G32" s="78">
        <f t="shared" si="2"/>
        <v>5540</v>
      </c>
      <c r="H32" s="78">
        <f t="shared" si="2"/>
        <v>5176</v>
      </c>
      <c r="I32" s="78">
        <f t="shared" si="2"/>
        <v>22189</v>
      </c>
      <c r="J32" s="78">
        <f>SUM(D32:I32)</f>
        <v>39114</v>
      </c>
    </row>
    <row r="33" spans="1:9" ht="15.7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5.7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5.75">
      <c r="A35" s="14"/>
      <c r="B35" s="14"/>
      <c r="C35" s="14"/>
      <c r="D35" s="14"/>
      <c r="E35" s="14"/>
      <c r="F35" s="14"/>
      <c r="G35" s="14"/>
      <c r="H35" s="14"/>
      <c r="I35" s="14"/>
    </row>
  </sheetData>
  <sheetProtection/>
  <mergeCells count="6">
    <mergeCell ref="A6:I6"/>
    <mergeCell ref="A9:B9"/>
    <mergeCell ref="A16:B16"/>
    <mergeCell ref="A1:I1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2.00390625" style="0" customWidth="1"/>
    <col min="2" max="2" width="15.421875" style="0" customWidth="1"/>
    <col min="3" max="3" width="11.57421875" style="0" customWidth="1"/>
    <col min="4" max="4" width="10.421875" style="0" customWidth="1"/>
    <col min="5" max="5" width="11.8515625" style="0" customWidth="1"/>
    <col min="6" max="6" width="17.140625" style="0" customWidth="1"/>
    <col min="7" max="7" width="17.8515625" style="0" customWidth="1"/>
    <col min="8" max="8" width="22.7109375" style="0" customWidth="1"/>
    <col min="9" max="9" width="10.00390625" style="0" customWidth="1"/>
    <col min="10" max="10" width="9.57421875" style="0" customWidth="1"/>
    <col min="11" max="11" width="13.00390625" style="0" customWidth="1"/>
    <col min="12" max="12" width="16.28125" style="0" customWidth="1"/>
    <col min="13" max="13" width="4.7109375" style="0" customWidth="1"/>
  </cols>
  <sheetData>
    <row r="1" spans="1:8" ht="15">
      <c r="A1" s="1062"/>
      <c r="B1" s="1047"/>
      <c r="C1" s="1047"/>
      <c r="D1" s="1047"/>
      <c r="E1" s="1047"/>
      <c r="F1" s="1047"/>
      <c r="G1" s="1047"/>
      <c r="H1" s="1047"/>
    </row>
    <row r="3" spans="1:8" ht="15" customHeight="1">
      <c r="A3" s="1025" t="s">
        <v>1113</v>
      </c>
      <c r="B3" s="1023"/>
      <c r="C3" s="1023"/>
      <c r="D3" s="1023"/>
      <c r="E3" s="1023"/>
      <c r="F3" s="1023"/>
      <c r="G3" s="1023"/>
      <c r="H3" s="1023"/>
    </row>
    <row r="4" spans="1:8" ht="27.75" customHeight="1">
      <c r="A4" s="1025" t="s">
        <v>372</v>
      </c>
      <c r="B4" s="1047"/>
      <c r="C4" s="1047"/>
      <c r="D4" s="1047"/>
      <c r="E4" s="1047"/>
      <c r="F4" s="1047"/>
      <c r="G4" s="1047"/>
      <c r="H4" s="1047"/>
    </row>
    <row r="6" ht="15">
      <c r="G6" s="384" t="s">
        <v>745</v>
      </c>
    </row>
    <row r="7" spans="1:13" ht="90">
      <c r="A7" s="9" t="s">
        <v>9</v>
      </c>
      <c r="B7" s="86" t="s">
        <v>1115</v>
      </c>
      <c r="C7" s="86" t="s">
        <v>1114</v>
      </c>
      <c r="D7" s="86" t="s">
        <v>75</v>
      </c>
      <c r="E7" s="86" t="s">
        <v>76</v>
      </c>
      <c r="F7" s="86" t="s">
        <v>789</v>
      </c>
      <c r="G7" s="771" t="s">
        <v>1172</v>
      </c>
      <c r="H7" s="87" t="s">
        <v>817</v>
      </c>
      <c r="I7" s="433" t="s">
        <v>812</v>
      </c>
      <c r="J7" s="433" t="s">
        <v>815</v>
      </c>
      <c r="K7" s="433" t="s">
        <v>816</v>
      </c>
      <c r="L7" s="641" t="s">
        <v>818</v>
      </c>
      <c r="M7" s="230"/>
    </row>
    <row r="8" spans="1:13" ht="15">
      <c r="A8" s="73" t="s">
        <v>64</v>
      </c>
      <c r="B8" s="251">
        <f>B9+B11</f>
        <v>1404</v>
      </c>
      <c r="C8" s="251">
        <f>C9+C11</f>
        <v>332</v>
      </c>
      <c r="D8" s="251">
        <f>D9+D11</f>
        <v>89</v>
      </c>
      <c r="E8" s="251">
        <f>E9+E11</f>
        <v>2346</v>
      </c>
      <c r="F8" s="251">
        <f>F9+F11</f>
        <v>274</v>
      </c>
      <c r="G8" s="251">
        <f>G9+G10+G11+G12</f>
        <v>973189</v>
      </c>
      <c r="H8" s="251">
        <f>H9+H10+H11+H12</f>
        <v>977634</v>
      </c>
      <c r="I8" s="635"/>
      <c r="J8" s="635"/>
      <c r="K8" s="635"/>
      <c r="L8" s="642"/>
      <c r="M8" s="230"/>
    </row>
    <row r="9" spans="1:13" ht="45">
      <c r="A9" s="74" t="s">
        <v>65</v>
      </c>
      <c r="B9" s="234">
        <v>1395</v>
      </c>
      <c r="C9" s="234">
        <v>310</v>
      </c>
      <c r="D9" s="234">
        <v>89</v>
      </c>
      <c r="E9" s="234">
        <v>2184</v>
      </c>
      <c r="F9" s="634">
        <v>261</v>
      </c>
      <c r="G9" s="636">
        <v>969935</v>
      </c>
      <c r="H9" s="634">
        <f>SUM(B9:G9)</f>
        <v>974174</v>
      </c>
      <c r="I9" s="635"/>
      <c r="J9" s="635"/>
      <c r="K9" s="635"/>
      <c r="L9" s="642"/>
      <c r="M9" s="230"/>
    </row>
    <row r="10" spans="1:13" ht="15">
      <c r="A10" s="74" t="s">
        <v>66</v>
      </c>
      <c r="B10" s="234"/>
      <c r="C10" s="234"/>
      <c r="D10" s="234"/>
      <c r="E10" s="234"/>
      <c r="F10" s="634"/>
      <c r="G10" s="636">
        <v>3126</v>
      </c>
      <c r="H10" s="634">
        <f>SUM(B10:G10)</f>
        <v>3126</v>
      </c>
      <c r="I10" s="635"/>
      <c r="J10" s="635"/>
      <c r="K10" s="635"/>
      <c r="L10" s="642"/>
      <c r="M10" s="230"/>
    </row>
    <row r="11" spans="1:13" ht="15">
      <c r="A11" s="74" t="s">
        <v>67</v>
      </c>
      <c r="B11" s="234">
        <v>9</v>
      </c>
      <c r="C11" s="234">
        <v>22</v>
      </c>
      <c r="D11" s="234">
        <v>0</v>
      </c>
      <c r="E11" s="234">
        <v>162</v>
      </c>
      <c r="F11" s="634">
        <v>13</v>
      </c>
      <c r="G11" s="636">
        <v>128</v>
      </c>
      <c r="H11" s="634">
        <f>SUM(B11:G11)</f>
        <v>334</v>
      </c>
      <c r="I11" s="635"/>
      <c r="J11" s="635"/>
      <c r="K11" s="635"/>
      <c r="L11" s="642"/>
      <c r="M11" s="230"/>
    </row>
    <row r="12" spans="1:13" ht="15">
      <c r="A12" s="74" t="s">
        <v>68</v>
      </c>
      <c r="B12" s="234"/>
      <c r="C12" s="234"/>
      <c r="D12" s="234"/>
      <c r="E12" s="234"/>
      <c r="F12" s="634"/>
      <c r="G12" s="636"/>
      <c r="H12" s="634"/>
      <c r="I12" s="635"/>
      <c r="J12" s="635"/>
      <c r="K12" s="635"/>
      <c r="L12" s="642"/>
      <c r="M12" s="230"/>
    </row>
    <row r="13" spans="1:13" ht="15">
      <c r="A13" s="73" t="s">
        <v>89</v>
      </c>
      <c r="B13" s="249">
        <f aca="true" t="shared" si="0" ref="B13:G13">SUM(B9:B12)</f>
        <v>1404</v>
      </c>
      <c r="C13" s="249">
        <f t="shared" si="0"/>
        <v>332</v>
      </c>
      <c r="D13" s="249">
        <f t="shared" si="0"/>
        <v>89</v>
      </c>
      <c r="E13" s="249">
        <f t="shared" si="0"/>
        <v>2346</v>
      </c>
      <c r="F13" s="251">
        <f t="shared" si="0"/>
        <v>274</v>
      </c>
      <c r="G13" s="637">
        <f t="shared" si="0"/>
        <v>973189</v>
      </c>
      <c r="H13" s="251">
        <f aca="true" t="shared" si="1" ref="H13:H20">SUM(B13:G13)</f>
        <v>977634</v>
      </c>
      <c r="I13" s="635"/>
      <c r="J13" s="635"/>
      <c r="K13" s="635"/>
      <c r="L13" s="642"/>
      <c r="M13" s="230"/>
    </row>
    <row r="14" spans="1:13" ht="15">
      <c r="A14" s="73" t="s">
        <v>69</v>
      </c>
      <c r="B14" s="249">
        <v>70451</v>
      </c>
      <c r="C14" s="249">
        <v>111346</v>
      </c>
      <c r="D14" s="249">
        <v>36884</v>
      </c>
      <c r="E14" s="249">
        <v>51098</v>
      </c>
      <c r="F14" s="251">
        <v>119203</v>
      </c>
      <c r="G14" s="637">
        <v>836592</v>
      </c>
      <c r="H14" s="251">
        <f t="shared" si="1"/>
        <v>1225574</v>
      </c>
      <c r="I14" s="638">
        <v>-283351</v>
      </c>
      <c r="J14" s="638">
        <f>SUM(H14:I14)</f>
        <v>942223</v>
      </c>
      <c r="K14" s="638">
        <v>1002162</v>
      </c>
      <c r="L14" s="643">
        <f>SUM(J14:K14)</f>
        <v>1944385</v>
      </c>
      <c r="M14" s="644" t="s">
        <v>813</v>
      </c>
    </row>
    <row r="15" spans="1:13" ht="15">
      <c r="A15" s="73" t="s">
        <v>70</v>
      </c>
      <c r="B15" s="249">
        <v>71369</v>
      </c>
      <c r="C15" s="249">
        <v>112241</v>
      </c>
      <c r="D15" s="249">
        <v>36534</v>
      </c>
      <c r="E15" s="249">
        <v>52717</v>
      </c>
      <c r="F15" s="251">
        <v>118449</v>
      </c>
      <c r="G15" s="637">
        <v>1371084</v>
      </c>
      <c r="H15" s="251">
        <f t="shared" si="1"/>
        <v>1762394</v>
      </c>
      <c r="I15" s="638">
        <v>-283351</v>
      </c>
      <c r="J15" s="638">
        <f>SUM(H15:I15)</f>
        <v>1479043</v>
      </c>
      <c r="K15" s="638"/>
      <c r="L15" s="643">
        <f>SUM(J15:K15)</f>
        <v>1479043</v>
      </c>
      <c r="M15" s="644" t="s">
        <v>814</v>
      </c>
    </row>
    <row r="16" spans="1:13" ht="25.5">
      <c r="A16" s="73" t="s">
        <v>598</v>
      </c>
      <c r="B16" s="249">
        <v>-61</v>
      </c>
      <c r="C16" s="249">
        <v>820</v>
      </c>
      <c r="D16" s="249">
        <v>-270</v>
      </c>
      <c r="E16" s="249">
        <v>64</v>
      </c>
      <c r="F16" s="251">
        <v>-707</v>
      </c>
      <c r="G16" s="637">
        <v>55243</v>
      </c>
      <c r="H16" s="251">
        <f t="shared" si="1"/>
        <v>55089</v>
      </c>
      <c r="I16" s="635"/>
      <c r="J16" s="635"/>
      <c r="K16" s="635"/>
      <c r="L16" s="642"/>
      <c r="M16" s="230"/>
    </row>
    <row r="17" spans="1:13" ht="15">
      <c r="A17" s="73" t="s">
        <v>71</v>
      </c>
      <c r="B17" s="251">
        <f aca="true" t="shared" si="2" ref="B17:G17">B13+B14-B15+B16</f>
        <v>425</v>
      </c>
      <c r="C17" s="251">
        <f t="shared" si="2"/>
        <v>257</v>
      </c>
      <c r="D17" s="251">
        <f t="shared" si="2"/>
        <v>169</v>
      </c>
      <c r="E17" s="251">
        <f t="shared" si="2"/>
        <v>791</v>
      </c>
      <c r="F17" s="251">
        <f t="shared" si="2"/>
        <v>321</v>
      </c>
      <c r="G17" s="251">
        <f t="shared" si="2"/>
        <v>493940</v>
      </c>
      <c r="H17" s="251">
        <f t="shared" si="1"/>
        <v>495903</v>
      </c>
      <c r="I17" s="635"/>
      <c r="J17" s="635"/>
      <c r="K17" s="635"/>
      <c r="L17" s="642"/>
      <c r="M17" s="230"/>
    </row>
    <row r="18" spans="1:13" ht="45">
      <c r="A18" s="74" t="s">
        <v>65</v>
      </c>
      <c r="B18" s="234">
        <v>327</v>
      </c>
      <c r="C18" s="234">
        <v>235</v>
      </c>
      <c r="D18" s="234">
        <v>165</v>
      </c>
      <c r="E18" s="234">
        <v>790</v>
      </c>
      <c r="F18" s="634">
        <v>259</v>
      </c>
      <c r="G18" s="636">
        <v>493896</v>
      </c>
      <c r="H18" s="634">
        <f t="shared" si="1"/>
        <v>495672</v>
      </c>
      <c r="I18" s="635"/>
      <c r="J18" s="635"/>
      <c r="K18" s="635"/>
      <c r="L18" s="642"/>
      <c r="M18" s="230"/>
    </row>
    <row r="19" spans="1:13" ht="15">
      <c r="A19" s="74" t="s">
        <v>66</v>
      </c>
      <c r="B19" s="234"/>
      <c r="C19" s="234"/>
      <c r="D19" s="234"/>
      <c r="E19" s="234"/>
      <c r="F19" s="634"/>
      <c r="G19" s="636"/>
      <c r="H19" s="634">
        <f t="shared" si="1"/>
        <v>0</v>
      </c>
      <c r="I19" s="635"/>
      <c r="J19" s="635"/>
      <c r="K19" s="635"/>
      <c r="L19" s="642"/>
      <c r="M19" s="230"/>
    </row>
    <row r="20" spans="1:13" ht="15">
      <c r="A20" s="74" t="s">
        <v>67</v>
      </c>
      <c r="B20" s="234">
        <v>98</v>
      </c>
      <c r="C20" s="234">
        <v>22</v>
      </c>
      <c r="D20" s="234">
        <v>4</v>
      </c>
      <c r="E20" s="234">
        <v>1</v>
      </c>
      <c r="F20" s="634">
        <v>62</v>
      </c>
      <c r="G20" s="636">
        <v>44</v>
      </c>
      <c r="H20" s="634">
        <f t="shared" si="1"/>
        <v>231</v>
      </c>
      <c r="I20" s="635"/>
      <c r="J20" s="635"/>
      <c r="K20" s="635"/>
      <c r="L20" s="642"/>
      <c r="M20" s="230"/>
    </row>
    <row r="21" spans="1:13" ht="15">
      <c r="A21" s="74" t="s">
        <v>68</v>
      </c>
      <c r="B21" s="234"/>
      <c r="C21" s="234"/>
      <c r="D21" s="234"/>
      <c r="E21" s="234"/>
      <c r="F21" s="634"/>
      <c r="G21" s="636"/>
      <c r="H21" s="634"/>
      <c r="I21" s="635"/>
      <c r="J21" s="635"/>
      <c r="K21" s="635"/>
      <c r="L21" s="642"/>
      <c r="M21" s="230"/>
    </row>
    <row r="22" spans="1:13" ht="15">
      <c r="A22" s="82" t="s">
        <v>90</v>
      </c>
      <c r="B22" s="250">
        <f aca="true" t="shared" si="3" ref="B22:G22">SUM(B18:B21)</f>
        <v>425</v>
      </c>
      <c r="C22" s="250">
        <f t="shared" si="3"/>
        <v>257</v>
      </c>
      <c r="D22" s="250">
        <f t="shared" si="3"/>
        <v>169</v>
      </c>
      <c r="E22" s="250">
        <f t="shared" si="3"/>
        <v>791</v>
      </c>
      <c r="F22" s="639">
        <f t="shared" si="3"/>
        <v>321</v>
      </c>
      <c r="G22" s="640">
        <f t="shared" si="3"/>
        <v>493940</v>
      </c>
      <c r="H22" s="639">
        <f>SUM(B22:G22)</f>
        <v>495903</v>
      </c>
      <c r="I22" s="635"/>
      <c r="J22" s="635"/>
      <c r="K22" s="635"/>
      <c r="L22" s="642"/>
      <c r="M22" s="230"/>
    </row>
    <row r="23" spans="12:13" ht="15">
      <c r="L23" s="407"/>
      <c r="M23" s="407"/>
    </row>
    <row r="24" spans="7:8" ht="15">
      <c r="G24" s="232"/>
      <c r="H24" s="233"/>
    </row>
    <row r="25" spans="7:8" ht="15">
      <c r="G25" s="232"/>
      <c r="H25" s="233"/>
    </row>
    <row r="28" ht="15">
      <c r="G28" s="232"/>
    </row>
    <row r="29" ht="15">
      <c r="G29" s="232"/>
    </row>
  </sheetData>
  <sheetProtection/>
  <mergeCells count="3">
    <mergeCell ref="A1:H1"/>
    <mergeCell ref="A3:H3"/>
    <mergeCell ref="A4:H4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zoomScalePageLayoutView="0" workbookViewId="0" topLeftCell="A94">
      <selection activeCell="A1" sqref="A1:H101"/>
    </sheetView>
  </sheetViews>
  <sheetFormatPr defaultColWidth="9.140625" defaultRowHeight="15"/>
  <cols>
    <col min="1" max="1" width="92.57421875" style="0" customWidth="1"/>
    <col min="3" max="4" width="13.00390625" style="0" customWidth="1"/>
    <col min="5" max="5" width="14.140625" style="0" customWidth="1"/>
    <col min="6" max="6" width="10.28125" style="0" customWidth="1"/>
    <col min="7" max="7" width="10.7109375" style="0" customWidth="1"/>
    <col min="8" max="8" width="14.00390625" style="0" customWidth="1"/>
  </cols>
  <sheetData>
    <row r="1" spans="1:8" ht="24" customHeight="1">
      <c r="A1" s="1022" t="s">
        <v>1036</v>
      </c>
      <c r="B1" s="1023"/>
      <c r="C1" s="1023"/>
      <c r="D1" s="1023"/>
      <c r="E1" s="1023"/>
      <c r="F1" s="1023"/>
      <c r="G1" s="1023"/>
      <c r="H1" s="1024"/>
    </row>
    <row r="2" spans="1:8" ht="24" customHeight="1">
      <c r="A2" s="1025" t="s">
        <v>115</v>
      </c>
      <c r="B2" s="1023"/>
      <c r="C2" s="1023"/>
      <c r="D2" s="1023"/>
      <c r="E2" s="1023"/>
      <c r="F2" s="1023"/>
      <c r="G2" s="1023"/>
      <c r="H2" s="1024"/>
    </row>
    <row r="3" ht="18">
      <c r="A3" s="5"/>
    </row>
    <row r="4" spans="1:7" ht="15">
      <c r="A4" s="85" t="s">
        <v>1010</v>
      </c>
      <c r="G4" s="179" t="s">
        <v>1011</v>
      </c>
    </row>
    <row r="5" spans="1:8" ht="60">
      <c r="A5" s="194" t="s">
        <v>130</v>
      </c>
      <c r="B5" s="180" t="s">
        <v>491</v>
      </c>
      <c r="C5" s="296" t="s">
        <v>752</v>
      </c>
      <c r="D5" s="296" t="s">
        <v>105</v>
      </c>
      <c r="E5" s="296" t="s">
        <v>753</v>
      </c>
      <c r="F5" s="296" t="s">
        <v>754</v>
      </c>
      <c r="G5" s="195" t="s">
        <v>601</v>
      </c>
      <c r="H5" s="297" t="s">
        <v>751</v>
      </c>
    </row>
    <row r="6" spans="1:8" ht="15" customHeight="1">
      <c r="A6" s="301" t="s">
        <v>142</v>
      </c>
      <c r="B6" s="182" t="s">
        <v>143</v>
      </c>
      <c r="C6" s="387">
        <f>'bevételek önkormányzat'!C6+'bevételek hivatal '!E6+'bevételek egészségügy'!E6+'bevételek óvoda '!E6+'bevételek könyvtár '!E6+'bevételek kultúrközpont'!E6</f>
        <v>61169</v>
      </c>
      <c r="D6" s="387">
        <f>'bevételek önkormányzat'!D6+'bevételek hivatal '!F6+'bevételek egészségügy'!F6+'bevételek óvoda '!F6+'bevételek könyvtár '!F6+'bevételek kultúrközpont'!F6</f>
        <v>61308</v>
      </c>
      <c r="E6" s="387">
        <f>'bevételek önkormányzat'!E6+'bevételek hivatal '!G6+'bevételek egészségügy'!G6+'bevételek óvoda '!G6+'bevételek könyvtár '!G6+'bevételek kultúrközpont'!G6</f>
        <v>61308</v>
      </c>
      <c r="F6" s="183"/>
      <c r="G6" s="183"/>
      <c r="H6" s="183">
        <f>SUM(E6:G6)</f>
        <v>61308</v>
      </c>
    </row>
    <row r="7" spans="1:8" ht="15" customHeight="1">
      <c r="A7" s="186" t="s">
        <v>145</v>
      </c>
      <c r="B7" s="182" t="s">
        <v>146</v>
      </c>
      <c r="C7" s="387">
        <f>'bevételek önkormányzat'!C7+'bevételek hivatal '!E7+'bevételek egészségügy'!E7+'bevételek óvoda '!E7+'bevételek könyvtár '!E7+'bevételek kultúrközpont'!E7</f>
        <v>71454</v>
      </c>
      <c r="D7" s="387">
        <f>'bevételek önkormányzat'!D7+'bevételek hivatal '!F7+'bevételek egészségügy'!F7+'bevételek óvoda '!F7+'bevételek könyvtár '!F7+'bevételek kultúrközpont'!F7</f>
        <v>71924</v>
      </c>
      <c r="E7" s="387">
        <f>'bevételek önkormányzat'!E7+'bevételek hivatal '!G7+'bevételek egészségügy'!G7+'bevételek óvoda '!G7+'bevételek könyvtár '!G7+'bevételek kultúrközpont'!G7</f>
        <v>71924</v>
      </c>
      <c r="F7" s="183"/>
      <c r="G7" s="183"/>
      <c r="H7" s="183">
        <f aca="true" t="shared" si="0" ref="H7:H12">SUM(E7:G7)</f>
        <v>71924</v>
      </c>
    </row>
    <row r="8" spans="1:8" ht="15" customHeight="1">
      <c r="A8" s="186" t="s">
        <v>692</v>
      </c>
      <c r="B8" s="182" t="s">
        <v>149</v>
      </c>
      <c r="C8" s="387">
        <f>'bevételek önkormányzat'!C8+'bevételek hivatal '!E8+'bevételek egészségügy'!E8+'bevételek óvoda '!E8+'bevételek könyvtár '!E8+'bevételek kultúrközpont'!E8</f>
        <v>115790</v>
      </c>
      <c r="D8" s="387">
        <f>'bevételek önkormányzat'!D8+'bevételek hivatal '!F8+'bevételek egészségügy'!F8+'bevételek óvoda '!F8+'bevételek könyvtár '!F8+'bevételek kultúrközpont'!F8</f>
        <v>133001</v>
      </c>
      <c r="E8" s="387">
        <f>'bevételek önkormányzat'!E8+'bevételek hivatal '!G8+'bevételek egészségügy'!G8+'bevételek óvoda '!G8+'bevételek könyvtár '!G8+'bevételek kultúrközpont'!G8</f>
        <v>133001</v>
      </c>
      <c r="F8" s="183"/>
      <c r="G8" s="183"/>
      <c r="H8" s="183">
        <f t="shared" si="0"/>
        <v>133001</v>
      </c>
    </row>
    <row r="9" spans="1:8" ht="15" customHeight="1">
      <c r="A9" s="186" t="s">
        <v>151</v>
      </c>
      <c r="B9" s="182" t="s">
        <v>152</v>
      </c>
      <c r="C9" s="387">
        <f>'bevételek önkormányzat'!C9+'bevételek hivatal '!E9+'bevételek egészségügy'!E9+'bevételek óvoda '!E9+'bevételek könyvtár '!E9+'bevételek kultúrközpont'!E9</f>
        <v>14977</v>
      </c>
      <c r="D9" s="387">
        <f>'bevételek önkormányzat'!D9+'bevételek hivatal '!F9+'bevételek egészségügy'!F9+'bevételek óvoda '!F9+'bevételek könyvtár '!F9+'bevételek kultúrközpont'!F9</f>
        <v>18004</v>
      </c>
      <c r="E9" s="387">
        <f>'bevételek önkormányzat'!E9+'bevételek hivatal '!G9+'bevételek egészségügy'!G9+'bevételek óvoda '!G9+'bevételek könyvtár '!G9+'bevételek kultúrközpont'!G9</f>
        <v>18004</v>
      </c>
      <c r="F9" s="183"/>
      <c r="G9" s="183"/>
      <c r="H9" s="183">
        <f t="shared" si="0"/>
        <v>18004</v>
      </c>
    </row>
    <row r="10" spans="1:8" ht="15" customHeight="1">
      <c r="A10" s="186" t="s">
        <v>825</v>
      </c>
      <c r="B10" s="182" t="s">
        <v>155</v>
      </c>
      <c r="C10" s="387"/>
      <c r="D10" s="387">
        <f>'bevételek önkormányzat'!D10+'bevételek hivatal '!F10+'bevételek egészségügy'!F10+'bevételek óvoda '!F10+'bevételek könyvtár '!F10+'bevételek kultúrközpont'!F10</f>
        <v>11413</v>
      </c>
      <c r="E10" s="387">
        <f>'bevételek önkormányzat'!E10+'bevételek hivatal '!G10+'bevételek egészségügy'!G10+'bevételek óvoda '!G10+'bevételek könyvtár '!G10+'bevételek kultúrközpont'!G10</f>
        <v>11413</v>
      </c>
      <c r="F10" s="183"/>
      <c r="G10" s="183"/>
      <c r="H10" s="183">
        <f t="shared" si="0"/>
        <v>11413</v>
      </c>
    </row>
    <row r="11" spans="1:8" ht="15" customHeight="1">
      <c r="A11" s="186" t="s">
        <v>766</v>
      </c>
      <c r="B11" s="182" t="s">
        <v>158</v>
      </c>
      <c r="C11" s="387"/>
      <c r="D11" s="387"/>
      <c r="E11" s="387"/>
      <c r="F11" s="183"/>
      <c r="G11" s="183"/>
      <c r="H11" s="183"/>
    </row>
    <row r="12" spans="1:8" ht="15" customHeight="1">
      <c r="A12" s="192" t="s">
        <v>492</v>
      </c>
      <c r="B12" s="185" t="s">
        <v>161</v>
      </c>
      <c r="C12" s="75">
        <f>SUM(C6:C11)</f>
        <v>263390</v>
      </c>
      <c r="D12" s="75">
        <f>SUM(D6:D11)</f>
        <v>295650</v>
      </c>
      <c r="E12" s="75">
        <f>SUM(E6:E11)</f>
        <v>295650</v>
      </c>
      <c r="F12" s="75"/>
      <c r="G12" s="75"/>
      <c r="H12" s="75">
        <f t="shared" si="0"/>
        <v>295650</v>
      </c>
    </row>
    <row r="13" spans="1:8" ht="15" customHeight="1">
      <c r="A13" s="186" t="s">
        <v>493</v>
      </c>
      <c r="B13" s="182" t="s">
        <v>494</v>
      </c>
      <c r="C13" s="183"/>
      <c r="D13" s="183"/>
      <c r="E13" s="183"/>
      <c r="F13" s="183"/>
      <c r="G13" s="183"/>
      <c r="H13" s="183"/>
    </row>
    <row r="14" spans="1:8" ht="15" customHeight="1">
      <c r="A14" s="186" t="s">
        <v>495</v>
      </c>
      <c r="B14" s="182" t="s">
        <v>496</v>
      </c>
      <c r="C14" s="183"/>
      <c r="D14" s="183"/>
      <c r="E14" s="183"/>
      <c r="F14" s="183"/>
      <c r="G14" s="183"/>
      <c r="H14" s="183"/>
    </row>
    <row r="15" spans="1:8" ht="15" customHeight="1">
      <c r="A15" s="186" t="s">
        <v>231</v>
      </c>
      <c r="B15" s="182" t="s">
        <v>221</v>
      </c>
      <c r="C15" s="183"/>
      <c r="D15" s="183"/>
      <c r="E15" s="183"/>
      <c r="F15" s="183"/>
      <c r="G15" s="183"/>
      <c r="H15" s="183"/>
    </row>
    <row r="16" spans="1:8" ht="15" customHeight="1">
      <c r="A16" s="186" t="s">
        <v>497</v>
      </c>
      <c r="B16" s="182" t="s">
        <v>232</v>
      </c>
      <c r="C16" s="183"/>
      <c r="D16" s="183"/>
      <c r="E16" s="183"/>
      <c r="F16" s="183"/>
      <c r="G16" s="183"/>
      <c r="H16" s="183"/>
    </row>
    <row r="17" spans="1:8" ht="15" customHeight="1">
      <c r="A17" s="186" t="s">
        <v>498</v>
      </c>
      <c r="B17" s="182" t="s">
        <v>234</v>
      </c>
      <c r="C17" s="183">
        <f>'bevételek önkormányzat'!C17+'bevételek hivatal '!C17+'bevételek egészségügy'!C17+'bevételek óvoda '!C17+'bevételek könyvtár '!C17+'bevételek kultúrközpont'!C17</f>
        <v>62500</v>
      </c>
      <c r="D17" s="183">
        <f>'bevételek önkormányzat'!D17+'bevételek hivatal '!D17+'bevételek egészségügy'!D17+'bevételek óvoda '!D17+'bevételek könyvtár '!D17+'bevételek kultúrközpont'!D17</f>
        <v>110768</v>
      </c>
      <c r="E17" s="387">
        <f>'bevételek önkormányzat'!E17+'bevételek hivatal '!G17+'bevételek egészségügy'!G17+'bevételek óvoda '!G17+'bevételek könyvtár '!G17+'bevételek kultúrközpont'!G17</f>
        <v>117778</v>
      </c>
      <c r="F17" s="183"/>
      <c r="G17" s="183"/>
      <c r="H17" s="183">
        <f>SUM(E17:G17)</f>
        <v>117778</v>
      </c>
    </row>
    <row r="18" spans="1:8" ht="15" customHeight="1">
      <c r="A18" s="200" t="s">
        <v>499</v>
      </c>
      <c r="B18" s="308" t="s">
        <v>500</v>
      </c>
      <c r="C18" s="75">
        <f>SUM(C12:C17)</f>
        <v>325890</v>
      </c>
      <c r="D18" s="75">
        <f>SUM(D12:D17)</f>
        <v>406418</v>
      </c>
      <c r="E18" s="75">
        <f>SUM(E12:E17)</f>
        <v>413428</v>
      </c>
      <c r="F18" s="75"/>
      <c r="G18" s="75"/>
      <c r="H18" s="75">
        <f>SUM(H12:H17)</f>
        <v>413428</v>
      </c>
    </row>
    <row r="19" spans="1:8" ht="15" customHeight="1">
      <c r="A19" s="186" t="s">
        <v>693</v>
      </c>
      <c r="B19" s="182" t="s">
        <v>694</v>
      </c>
      <c r="C19" s="183"/>
      <c r="D19" s="183"/>
      <c r="E19" s="387"/>
      <c r="F19" s="387"/>
      <c r="G19" s="387"/>
      <c r="H19" s="387"/>
    </row>
    <row r="20" spans="1:8" ht="15" customHeight="1">
      <c r="A20" s="186" t="s">
        <v>695</v>
      </c>
      <c r="B20" s="182" t="s">
        <v>696</v>
      </c>
      <c r="C20" s="183"/>
      <c r="D20" s="183"/>
      <c r="E20" s="387"/>
      <c r="F20" s="387"/>
      <c r="G20" s="387"/>
      <c r="H20" s="387"/>
    </row>
    <row r="21" spans="1:8" ht="15" customHeight="1">
      <c r="A21" s="192" t="s">
        <v>501</v>
      </c>
      <c r="B21" s="185" t="s">
        <v>287</v>
      </c>
      <c r="C21" s="183"/>
      <c r="D21" s="183"/>
      <c r="E21" s="388">
        <f>SUM(E19:E20)</f>
        <v>0</v>
      </c>
      <c r="F21" s="387"/>
      <c r="G21" s="387"/>
      <c r="H21" s="388">
        <f>SUM(H19:H20)</f>
        <v>0</v>
      </c>
    </row>
    <row r="22" spans="1:8" ht="15" customHeight="1">
      <c r="A22" s="186" t="s">
        <v>502</v>
      </c>
      <c r="B22" s="182" t="s">
        <v>503</v>
      </c>
      <c r="C22" s="183"/>
      <c r="D22" s="183"/>
      <c r="E22" s="387"/>
      <c r="F22" s="387"/>
      <c r="G22" s="387"/>
      <c r="H22" s="387"/>
    </row>
    <row r="23" spans="1:8" ht="15" customHeight="1">
      <c r="A23" s="186" t="s">
        <v>504</v>
      </c>
      <c r="B23" s="182" t="s">
        <v>505</v>
      </c>
      <c r="C23" s="183"/>
      <c r="D23" s="183"/>
      <c r="E23" s="387"/>
      <c r="F23" s="387"/>
      <c r="G23" s="387"/>
      <c r="H23" s="387"/>
    </row>
    <row r="24" spans="1:8" ht="15" customHeight="1">
      <c r="A24" s="192" t="s">
        <v>294</v>
      </c>
      <c r="B24" s="185" t="s">
        <v>290</v>
      </c>
      <c r="C24" s="183">
        <f>'bevételek önkormányzat'!C24+'bevételek hivatal '!C24+'bevételek egészségügy'!C24+'bevételek óvoda '!C24+'bevételek könyvtár '!C24+'bevételek kultúrközpont'!C24</f>
        <v>6000</v>
      </c>
      <c r="D24" s="75">
        <f>'bevételek önkormányzat'!D24</f>
        <v>5699</v>
      </c>
      <c r="E24" s="388">
        <f>'bevételek önkormányzat'!E24+'bevételek hivatal '!G24+'bevételek egészségügy'!G24+'bevételek óvoda '!G24+'bevételek könyvtár '!G24</f>
        <v>5699</v>
      </c>
      <c r="F24" s="387"/>
      <c r="G24" s="387"/>
      <c r="H24" s="388">
        <f>SUM(E24:G24)</f>
        <v>5699</v>
      </c>
    </row>
    <row r="25" spans="1:8" ht="15" customHeight="1">
      <c r="A25" s="186" t="s">
        <v>295</v>
      </c>
      <c r="B25" s="182" t="s">
        <v>296</v>
      </c>
      <c r="C25" s="183">
        <f>'bevételek önkormányzat'!C25+'bevételek hivatal '!C25+'bevételek egészségügy'!C25+'bevételek óvoda '!C25+'bevételek könyvtár '!C25+'bevételek kultúrközpont'!C25</f>
        <v>235000</v>
      </c>
      <c r="D25" s="12">
        <f>'bevételek önkormányzat'!D25</f>
        <v>261297</v>
      </c>
      <c r="E25" s="387">
        <f>'bevételek önkormányzat'!E25+'bevételek hivatal '!G25+'bevételek egészségügy'!G25+'bevételek óvoda '!G25+'bevételek könyvtár '!G25</f>
        <v>291732</v>
      </c>
      <c r="F25" s="387"/>
      <c r="G25" s="387"/>
      <c r="H25" s="387">
        <f>SUM(E25:G25)</f>
        <v>291732</v>
      </c>
    </row>
    <row r="26" spans="1:8" ht="15" customHeight="1">
      <c r="A26" s="186" t="s">
        <v>697</v>
      </c>
      <c r="B26" s="182" t="s">
        <v>698</v>
      </c>
      <c r="C26" s="183">
        <f>'bevételek önkormányzat'!C26+'bevételek hivatal '!C26+'bevételek egészségügy'!C26+'bevételek óvoda '!C26+'bevételek könyvtár '!C26+'bevételek kultúrközpont'!C26</f>
        <v>0</v>
      </c>
      <c r="D26" s="12"/>
      <c r="E26" s="387"/>
      <c r="F26" s="387"/>
      <c r="G26" s="387"/>
      <c r="H26" s="387"/>
    </row>
    <row r="27" spans="1:8" ht="15" customHeight="1">
      <c r="A27" s="186" t="s">
        <v>699</v>
      </c>
      <c r="B27" s="182" t="s">
        <v>700</v>
      </c>
      <c r="C27" s="183">
        <f>'bevételek önkormányzat'!C27+'bevételek hivatal '!C27+'bevételek egészségügy'!C27+'bevételek óvoda '!C27+'bevételek könyvtár '!C27+'bevételek kultúrközpont'!C27</f>
        <v>0</v>
      </c>
      <c r="D27" s="12"/>
      <c r="E27" s="387"/>
      <c r="F27" s="387"/>
      <c r="G27" s="387"/>
      <c r="H27" s="387"/>
    </row>
    <row r="28" spans="1:8" ht="15" customHeight="1">
      <c r="A28" s="186" t="s">
        <v>299</v>
      </c>
      <c r="B28" s="182" t="s">
        <v>300</v>
      </c>
      <c r="C28" s="183">
        <f>'bevételek önkormányzat'!C28+'bevételek hivatal '!C28+'bevételek egészségügy'!C28+'bevételek óvoda '!C28+'bevételek könyvtár '!C28+'bevételek kultúrközpont'!C28</f>
        <v>17000</v>
      </c>
      <c r="D28" s="12">
        <f>'bevételek önkormányzat'!D28</f>
        <v>17000</v>
      </c>
      <c r="E28" s="387">
        <f>'bevételek önkormányzat'!E28+'bevételek hivatal '!G28+'bevételek egészségügy'!G28+'bevételek óvoda '!G28+'bevételek könyvtár '!G28</f>
        <v>18769</v>
      </c>
      <c r="F28" s="387"/>
      <c r="G28" s="387"/>
      <c r="H28" s="387">
        <f>SUM(E28:G28)</f>
        <v>18769</v>
      </c>
    </row>
    <row r="29" spans="1:8" ht="15" customHeight="1">
      <c r="A29" s="186" t="s">
        <v>701</v>
      </c>
      <c r="B29" s="182" t="s">
        <v>306</v>
      </c>
      <c r="C29" s="183">
        <f>'bevételek önkormányzat'!C29+'bevételek hivatal '!C29+'bevételek egészségügy'!C29+'bevételek óvoda '!C29+'bevételek könyvtár '!C29+'bevételek kultúrközpont'!C29</f>
        <v>200</v>
      </c>
      <c r="D29" s="12">
        <f>'bevételek önkormányzat'!D29</f>
        <v>200</v>
      </c>
      <c r="E29" s="387">
        <f>'bevételek önkormányzat'!E29+'bevételek hivatal '!G29+'bevételek egészségügy'!G29+'bevételek óvoda '!G29+'bevételek könyvtár '!G29</f>
        <v>286</v>
      </c>
      <c r="F29" s="387"/>
      <c r="G29" s="387"/>
      <c r="H29" s="387">
        <f>SUM(E29:G29)</f>
        <v>286</v>
      </c>
    </row>
    <row r="30" spans="1:8" ht="15" customHeight="1">
      <c r="A30" s="192" t="s">
        <v>309</v>
      </c>
      <c r="B30" s="185" t="s">
        <v>310</v>
      </c>
      <c r="C30" s="75">
        <f>SUM(C25:C29)</f>
        <v>252200</v>
      </c>
      <c r="D30" s="75">
        <f>SUM(D25:D29)</f>
        <v>278497</v>
      </c>
      <c r="E30" s="388">
        <f>SUM(E25:E29)</f>
        <v>310787</v>
      </c>
      <c r="F30" s="388"/>
      <c r="G30" s="388"/>
      <c r="H30" s="388">
        <f>SUM(H25:H29)</f>
        <v>310787</v>
      </c>
    </row>
    <row r="31" spans="1:8" s="407" customFormat="1" ht="15" customHeight="1">
      <c r="A31" s="192" t="s">
        <v>312</v>
      </c>
      <c r="B31" s="185" t="s">
        <v>311</v>
      </c>
      <c r="C31" s="183">
        <f>'bevételek önkormányzat'!C31+'bevételek hivatal '!C31+'bevételek egészségügy'!C31+'bevételek óvoda '!C31+'bevételek könyvtár '!C31+'bevételek kultúrközpont'!C31</f>
        <v>1800</v>
      </c>
      <c r="D31" s="75">
        <f>'bevételek önkormányzat'!D31</f>
        <v>469</v>
      </c>
      <c r="E31" s="388">
        <f>'bevételek önkormányzat'!E31+'bevételek hivatal '!G31+'bevételek egészségügy'!G31+'bevételek óvoda '!G31+'bevételek könyvtár '!G31</f>
        <v>469</v>
      </c>
      <c r="F31" s="388"/>
      <c r="G31" s="388"/>
      <c r="H31" s="388">
        <f>SUM(E31:G31)</f>
        <v>469</v>
      </c>
    </row>
    <row r="32" spans="1:8" ht="15" customHeight="1">
      <c r="A32" s="200" t="s">
        <v>506</v>
      </c>
      <c r="B32" s="308" t="s">
        <v>314</v>
      </c>
      <c r="C32" s="75">
        <f>C21+C22+C23+C24+C30+C31</f>
        <v>260000</v>
      </c>
      <c r="D32" s="75">
        <f>D21+D22+D23+D24+D30+D31</f>
        <v>284665</v>
      </c>
      <c r="E32" s="75">
        <f>E21+E22+E23+E24+E30+E31</f>
        <v>316955</v>
      </c>
      <c r="F32" s="387"/>
      <c r="G32" s="387"/>
      <c r="H32" s="388">
        <f>SUM(E32:G32)</f>
        <v>316955</v>
      </c>
    </row>
    <row r="33" spans="1:8" ht="15" customHeight="1">
      <c r="A33" s="181" t="s">
        <v>507</v>
      </c>
      <c r="B33" s="182" t="s">
        <v>508</v>
      </c>
      <c r="C33" s="183"/>
      <c r="D33" s="183"/>
      <c r="E33" s="387"/>
      <c r="F33" s="393"/>
      <c r="G33" s="389"/>
      <c r="H33" s="387"/>
    </row>
    <row r="34" spans="1:8" ht="15" customHeight="1">
      <c r="A34" s="181" t="s">
        <v>509</v>
      </c>
      <c r="B34" s="182" t="s">
        <v>510</v>
      </c>
      <c r="C34" s="12">
        <f>'bevételek önkormányzat'!C34+'bevételek hivatal '!C34+'bevételek egészségügy'!C34+'bevételek óvoda '!C34+'bevételek könyvtár '!C34+'bevételek kultúrközpont'!C34</f>
        <v>17798</v>
      </c>
      <c r="D34" s="183">
        <f>'bevételek önkormányzat'!D34+'bevételek hivatal '!D34+'bevételek egészségügy'!D34+'bevételek óvoda '!D34+'bevételek könyvtár '!D34+'bevételek kultúrközpont'!D34</f>
        <v>44535</v>
      </c>
      <c r="E34" s="387">
        <f>'bevételek önkormányzat'!E34+'bevételek hivatal '!G34+'bevételek egészségügy'!G34+'bevételek óvoda '!G34+'bevételek könyvtár '!G34+'bevételek kultúrközpont'!G34</f>
        <v>40282</v>
      </c>
      <c r="F34" s="393">
        <f>'bevételek önkormányzat'!F34</f>
        <v>4303</v>
      </c>
      <c r="G34" s="389"/>
      <c r="H34" s="393">
        <f>SUM(E34:G34)</f>
        <v>44585</v>
      </c>
    </row>
    <row r="35" spans="1:8" ht="15" customHeight="1">
      <c r="A35" s="181" t="s">
        <v>511</v>
      </c>
      <c r="B35" s="182" t="s">
        <v>512</v>
      </c>
      <c r="C35" s="12"/>
      <c r="D35" s="183"/>
      <c r="E35" s="387">
        <f>'bevételek önkormányzat'!E35+'bevételek hivatal '!G35+'bevételek egészségügy'!G35+'bevételek óvoda '!G35+'bevételek könyvtár '!G35+'bevételek kultúrközpont'!G35</f>
        <v>0</v>
      </c>
      <c r="F35" s="393"/>
      <c r="G35" s="389"/>
      <c r="H35" s="387">
        <f aca="true" t="shared" si="1" ref="H35:H40">SUM(E35:G35)</f>
        <v>0</v>
      </c>
    </row>
    <row r="36" spans="1:8" ht="15" customHeight="1">
      <c r="A36" s="181" t="s">
        <v>315</v>
      </c>
      <c r="B36" s="182" t="s">
        <v>513</v>
      </c>
      <c r="C36" s="12">
        <f>'bevételek önkormányzat'!C36+'bevételek hivatal '!C36+'bevételek egészségügy'!C36+'bevételek óvoda '!C36+'bevételek könyvtár '!C36+'bevételek kultúrközpont'!C36</f>
        <v>70000</v>
      </c>
      <c r="D36" s="183">
        <f>'bevételek önkormányzat'!D36+'bevételek hivatal '!D36+'bevételek egészségügy'!F36+'bevételek óvoda '!D36+'bevételek könyvtár '!D36+'bevételek kultúrközpont'!D36</f>
        <v>70000</v>
      </c>
      <c r="E36" s="387">
        <f>'bevételek önkormányzat'!E36+'bevételek hivatal '!G36+'bevételek egészségügy'!G36+'bevételek óvoda '!G36+'bevételek könyvtár '!G36+'bevételek kultúrközpont'!G36</f>
        <v>78030</v>
      </c>
      <c r="F36" s="393"/>
      <c r="G36" s="389"/>
      <c r="H36" s="387">
        <f t="shared" si="1"/>
        <v>78030</v>
      </c>
    </row>
    <row r="37" spans="1:8" ht="15" customHeight="1">
      <c r="A37" s="181" t="s">
        <v>514</v>
      </c>
      <c r="B37" s="182" t="s">
        <v>515</v>
      </c>
      <c r="C37" s="12">
        <f>'bevételek önkormányzat'!C37+'bevételek hivatal '!C37+'bevételek egészségügy'!C37+'bevételek óvoda '!C37+'bevételek könyvtár '!C37+'bevételek kultúrközpont'!C37</f>
        <v>6834</v>
      </c>
      <c r="D37" s="183">
        <f>'bevételek önkormányzat'!D37+'bevételek hivatal '!D37+'bevételek egészségügy'!F37+'bevételek óvoda '!D37+'bevételek könyvtár '!D37+'bevételek kultúrközpont'!D37</f>
        <v>7305</v>
      </c>
      <c r="E37" s="387">
        <f>'bevételek önkormányzat'!E37+'bevételek hivatal '!G37+'bevételek egészségügy'!G37+'bevételek óvoda '!G37+'bevételek könyvtár '!G37+'bevételek kultúrközpont'!G37</f>
        <v>7305</v>
      </c>
      <c r="F37" s="393"/>
      <c r="G37" s="389"/>
      <c r="H37" s="387">
        <f t="shared" si="1"/>
        <v>7305</v>
      </c>
    </row>
    <row r="38" spans="1:8" ht="15" customHeight="1">
      <c r="A38" s="181" t="s">
        <v>516</v>
      </c>
      <c r="B38" s="182" t="s">
        <v>517</v>
      </c>
      <c r="C38" s="12">
        <f>'bevételek önkormányzat'!C38+'bevételek hivatal '!C38+'bevételek egészségügy'!C38+'bevételek óvoda '!C38+'bevételek könyvtár '!C38+'bevételek kultúrközpont'!C38</f>
        <v>13886</v>
      </c>
      <c r="D38" s="183">
        <f>'bevételek önkormányzat'!D38+'bevételek hivatal '!D38+'bevételek egészségügy'!F38+'bevételek óvoda '!D38+'bevételek könyvtár '!D38+'bevételek kultúrközpont'!D38</f>
        <v>26918</v>
      </c>
      <c r="E38" s="387">
        <f>'bevételek önkormányzat'!E38+'bevételek hivatal '!G38+'bevételek egészségügy'!G38+'bevételek óvoda '!G38+'bevételek könyvtár '!G38+'bevételek kultúrközpont'!G38</f>
        <v>26868</v>
      </c>
      <c r="F38" s="393">
        <f>'bevételek önkormányzat'!F38</f>
        <v>1162</v>
      </c>
      <c r="G38" s="389"/>
      <c r="H38" s="393">
        <f t="shared" si="1"/>
        <v>28030</v>
      </c>
    </row>
    <row r="39" spans="1:8" ht="15" customHeight="1">
      <c r="A39" s="181" t="s">
        <v>518</v>
      </c>
      <c r="B39" s="182" t="s">
        <v>519</v>
      </c>
      <c r="C39" s="12">
        <f>'bevételek önkormányzat'!C39+'bevételek hivatal '!C39+'bevételek egészségügy'!C39+'bevételek óvoda '!C39+'bevételek könyvtár '!C39+'bevételek kultúrközpont'!C39</f>
        <v>3750</v>
      </c>
      <c r="D39" s="183">
        <f>'bevételek önkormányzat'!D39+'bevételek hivatal '!D39+'bevételek egészségügy'!F39+'bevételek óvoda '!D39+'bevételek könyvtár '!D39+'bevételek kultúrközpont'!D39</f>
        <v>0</v>
      </c>
      <c r="E39" s="387">
        <f>'bevételek önkormányzat'!E39+'bevételek hivatal '!G39+'bevételek egészségügy'!G39+'bevételek óvoda '!G39+'bevételek könyvtár '!G39+'bevételek kultúrközpont'!G39</f>
        <v>0</v>
      </c>
      <c r="F39" s="393"/>
      <c r="G39" s="389"/>
      <c r="H39" s="387">
        <f t="shared" si="1"/>
        <v>0</v>
      </c>
    </row>
    <row r="40" spans="1:8" ht="15" customHeight="1">
      <c r="A40" s="181" t="s">
        <v>520</v>
      </c>
      <c r="B40" s="182" t="s">
        <v>521</v>
      </c>
      <c r="C40" s="183"/>
      <c r="D40" s="183"/>
      <c r="E40" s="387">
        <f>'bevételek önkormányzat'!E40+'bevételek hivatal '!G40+'bevételek egészségügy'!G40+'bevételek óvoda '!G40+'bevételek könyvtár '!G40+'bevételek kultúrközpont'!G40</f>
        <v>0</v>
      </c>
      <c r="F40" s="393"/>
      <c r="G40" s="389"/>
      <c r="H40" s="387">
        <f t="shared" si="1"/>
        <v>0</v>
      </c>
    </row>
    <row r="41" spans="1:8" ht="15" customHeight="1">
      <c r="A41" s="181" t="s">
        <v>522</v>
      </c>
      <c r="B41" s="182" t="s">
        <v>523</v>
      </c>
      <c r="C41" s="183"/>
      <c r="D41" s="193"/>
      <c r="E41" s="387"/>
      <c r="F41" s="393"/>
      <c r="G41" s="389"/>
      <c r="H41" s="387"/>
    </row>
    <row r="42" spans="1:8" ht="15" customHeight="1">
      <c r="A42" s="181" t="s">
        <v>802</v>
      </c>
      <c r="B42" s="182" t="s">
        <v>525</v>
      </c>
      <c r="C42" s="183"/>
      <c r="D42" s="12">
        <f>'bevételek önkormányzat'!D42+'bevételek hivatal '!D42+'bevételek egészségügy'!F42+'bevételek óvoda '!D42+'bevételek könyvtár '!D42+'bevételek kultúrközpont'!D42</f>
        <v>1794</v>
      </c>
      <c r="E42" s="387">
        <f>'bevételek önkormányzat'!E42+'bevételek hivatal '!G42+'bevételek egészségügy'!G42+'bevételek óvoda '!G42+'bevételek könyvtár '!G42+'bevételek kultúrközpont'!G42</f>
        <v>1794</v>
      </c>
      <c r="F42" s="393"/>
      <c r="G42" s="389"/>
      <c r="H42" s="387">
        <f>SUM(E42:G42)</f>
        <v>1794</v>
      </c>
    </row>
    <row r="43" spans="1:8" ht="15" customHeight="1">
      <c r="A43" s="181" t="s">
        <v>524</v>
      </c>
      <c r="B43" s="182" t="s">
        <v>803</v>
      </c>
      <c r="C43" s="183"/>
      <c r="D43" s="12">
        <f>'bevételek önkormányzat'!D43+'bevételek hivatal '!D43+'bevételek egészségügy'!F43+'bevételek óvoda '!D43+'bevételek könyvtár '!D43+'bevételek kultúrközpont'!D43</f>
        <v>406</v>
      </c>
      <c r="E43" s="387">
        <f>'bevételek önkormányzat'!E43+'bevételek hivatal '!G43+'bevételek egészségügy'!G43+'bevételek óvoda '!G43+'bevételek könyvtár '!G43+'bevételek kultúrközpont'!G43</f>
        <v>1574</v>
      </c>
      <c r="F43" s="393"/>
      <c r="G43" s="389"/>
      <c r="H43" s="387">
        <f>SUM(E43:G43)</f>
        <v>1574</v>
      </c>
    </row>
    <row r="44" spans="1:8" ht="15" customHeight="1">
      <c r="A44" s="199" t="s">
        <v>526</v>
      </c>
      <c r="B44" s="308" t="s">
        <v>527</v>
      </c>
      <c r="C44" s="75">
        <f>SUM(C33:C43)</f>
        <v>112268</v>
      </c>
      <c r="D44" s="75">
        <f>SUM(D33:D43)</f>
        <v>150958</v>
      </c>
      <c r="E44" s="388">
        <f>SUM(E33:E43)</f>
        <v>155853</v>
      </c>
      <c r="F44" s="394">
        <f>SUM(F34:F43)</f>
        <v>5465</v>
      </c>
      <c r="G44" s="390"/>
      <c r="H44" s="388">
        <f>SUM(H33:H43)</f>
        <v>161318</v>
      </c>
    </row>
    <row r="45" spans="1:8" ht="15" customHeight="1">
      <c r="A45" s="181" t="s">
        <v>828</v>
      </c>
      <c r="B45" s="182" t="s">
        <v>529</v>
      </c>
      <c r="C45" s="183"/>
      <c r="D45" s="183">
        <f>'bevételek önkormányzat'!D45+'bevételek hivatal '!D45+'bevételek egészségügy'!F45+'bevételek óvoda '!D45+'bevételek könyvtár '!D45+'bevételek kultúrközpont'!D45</f>
        <v>0</v>
      </c>
      <c r="E45" s="387"/>
      <c r="F45" s="393"/>
      <c r="G45" s="389"/>
      <c r="H45" s="387"/>
    </row>
    <row r="46" spans="1:8" ht="15" customHeight="1">
      <c r="A46" s="186" t="s">
        <v>827</v>
      </c>
      <c r="B46" s="182" t="s">
        <v>244</v>
      </c>
      <c r="C46" s="183"/>
      <c r="D46" s="183">
        <f>'bevételek önkormányzat'!D46+'bevételek hivatal '!D46+'bevételek egészségügy'!F46+'bevételek óvoda '!D46+'bevételek könyvtár '!D46+'bevételek kultúrközpont'!D46</f>
        <v>0</v>
      </c>
      <c r="E46" s="387"/>
      <c r="F46" s="393"/>
      <c r="G46" s="389"/>
      <c r="H46" s="387"/>
    </row>
    <row r="47" spans="1:8" ht="15" customHeight="1">
      <c r="A47" s="186" t="s">
        <v>826</v>
      </c>
      <c r="B47" s="182" t="s">
        <v>252</v>
      </c>
      <c r="C47" s="183"/>
      <c r="D47" s="183"/>
      <c r="E47" s="387"/>
      <c r="F47" s="393"/>
      <c r="G47" s="389"/>
      <c r="H47" s="387"/>
    </row>
    <row r="48" spans="1:8" ht="15" customHeight="1">
      <c r="A48" s="186" t="s">
        <v>530</v>
      </c>
      <c r="B48" s="182" t="s">
        <v>772</v>
      </c>
      <c r="C48" s="183">
        <f>'bevételek önkormányzat'!C48+'bevételek kultúrközpont'!C46</f>
        <v>1200</v>
      </c>
      <c r="D48" s="183">
        <f>'bevételek önkormányzat'!D48+'bevételek kultúrközpont'!D46</f>
        <v>1200</v>
      </c>
      <c r="E48" s="387">
        <f>'bevételek önkormányzat'!E48+'bevételek kultúrközpont'!G46</f>
        <v>1595</v>
      </c>
      <c r="F48" s="393"/>
      <c r="G48" s="389"/>
      <c r="H48" s="387">
        <f>SUM(E48:G48)</f>
        <v>1595</v>
      </c>
    </row>
    <row r="49" spans="1:8" ht="15" customHeight="1">
      <c r="A49" s="181" t="s">
        <v>531</v>
      </c>
      <c r="B49" s="182" t="s">
        <v>773</v>
      </c>
      <c r="C49" s="387"/>
      <c r="D49" s="183">
        <f>'bevételek önkormányzat'!D49+'bevételek kultúrközpont'!D47</f>
        <v>541</v>
      </c>
      <c r="E49" s="387">
        <f>'bevételek önkormányzat'!E49+'bevételek kultúrközpont'!G47</f>
        <v>541</v>
      </c>
      <c r="F49" s="393"/>
      <c r="G49" s="389"/>
      <c r="H49" s="387">
        <f>SUM(E49:G49)</f>
        <v>541</v>
      </c>
    </row>
    <row r="50" spans="1:8" ht="15" customHeight="1">
      <c r="A50" s="200" t="s">
        <v>107</v>
      </c>
      <c r="B50" s="308" t="s">
        <v>532</v>
      </c>
      <c r="C50" s="75">
        <f>SUM(C45:C49)</f>
        <v>1200</v>
      </c>
      <c r="D50" s="75">
        <f>SUM(D45:D49)</f>
        <v>1741</v>
      </c>
      <c r="E50" s="388">
        <f>SUM(E45:E49)</f>
        <v>2136</v>
      </c>
      <c r="F50" s="394"/>
      <c r="G50" s="390"/>
      <c r="H50" s="388">
        <f>SUM(H45:H49)</f>
        <v>2136</v>
      </c>
    </row>
    <row r="51" spans="1:8" ht="15" customHeight="1">
      <c r="A51" s="307" t="s">
        <v>442</v>
      </c>
      <c r="B51" s="372"/>
      <c r="C51" s="57">
        <f>C18+C32+C44+C50</f>
        <v>699358</v>
      </c>
      <c r="D51" s="57">
        <f>D18+D32+D44+D50</f>
        <v>843782</v>
      </c>
      <c r="E51" s="57">
        <f>E18+E32+E44+E50</f>
        <v>888372</v>
      </c>
      <c r="F51" s="57">
        <f>F18+F32+F44+F50</f>
        <v>5465</v>
      </c>
      <c r="G51" s="394"/>
      <c r="H51" s="57">
        <f>H18+H32+H44+H50</f>
        <v>893837</v>
      </c>
    </row>
    <row r="52" spans="1:8" ht="15" customHeight="1">
      <c r="A52" s="186" t="s">
        <v>162</v>
      </c>
      <c r="B52" s="182" t="s">
        <v>163</v>
      </c>
      <c r="C52" s="183"/>
      <c r="D52" s="183">
        <f>'bevételek önkormányzat'!D52+'bevételek hivatal '!D52+'bevételek egészségügy'!F52+'bevételek óvoda '!D52+'bevételek könyvtár '!D52+'bevételek kultúrközpont'!D52</f>
        <v>3225</v>
      </c>
      <c r="E52" s="387">
        <f>'bevételek önkormányzat'!E52+'bevételek hivatal '!G52+'bevételek egészségügy'!G52+'bevételek óvoda '!G52+'bevételek könyvtár '!G52</f>
        <v>3225</v>
      </c>
      <c r="F52" s="393"/>
      <c r="G52" s="389"/>
      <c r="H52" s="183">
        <f>SUM(E52:G52)</f>
        <v>3225</v>
      </c>
    </row>
    <row r="53" spans="1:8" ht="15" customHeight="1">
      <c r="A53" s="186" t="s">
        <v>533</v>
      </c>
      <c r="B53" s="182" t="s">
        <v>534</v>
      </c>
      <c r="C53" s="183"/>
      <c r="D53" s="183"/>
      <c r="E53" s="183"/>
      <c r="F53" s="389"/>
      <c r="G53" s="389"/>
      <c r="H53" s="183"/>
    </row>
    <row r="54" spans="1:8" ht="15" customHeight="1">
      <c r="A54" s="186" t="s">
        <v>535</v>
      </c>
      <c r="B54" s="182" t="s">
        <v>236</v>
      </c>
      <c r="C54" s="183"/>
      <c r="D54" s="183"/>
      <c r="E54" s="183"/>
      <c r="F54" s="389"/>
      <c r="G54" s="389"/>
      <c r="H54" s="183"/>
    </row>
    <row r="55" spans="1:8" ht="15" customHeight="1">
      <c r="A55" s="186" t="s">
        <v>536</v>
      </c>
      <c r="B55" s="182" t="s">
        <v>239</v>
      </c>
      <c r="C55" s="183"/>
      <c r="D55" s="183"/>
      <c r="E55" s="183"/>
      <c r="F55" s="389"/>
      <c r="G55" s="389"/>
      <c r="H55" s="183"/>
    </row>
    <row r="56" spans="1:8" ht="15" customHeight="1">
      <c r="A56" s="186" t="s">
        <v>242</v>
      </c>
      <c r="B56" s="182" t="s">
        <v>241</v>
      </c>
      <c r="C56" s="183">
        <f>'bevételek önkormányzat'!C56+'bevételek hivatal '!C56+'bevételek egészségügy'!C56+'bevételek óvoda '!C56+'bevételek könyvtár '!C56+'bevételek kultúrközpont'!C56</f>
        <v>72377</v>
      </c>
      <c r="D56" s="183">
        <f>'bevételek önkormányzat'!D56+'bevételek hivatal '!D56+'bevételek egészségügy'!F56+'bevételek óvoda '!D56+'bevételek könyvtár '!D56+'bevételek kultúrközpont'!D56</f>
        <v>15682</v>
      </c>
      <c r="E56" s="387">
        <f>'bevételek önkormányzat'!E56+'bevételek hivatal '!G56+'bevételek egészségügy'!G56+'bevételek óvoda '!G56+'bevételek könyvtár '!G56</f>
        <v>15683</v>
      </c>
      <c r="F56" s="389"/>
      <c r="G56" s="389"/>
      <c r="H56" s="183">
        <f>SUM(E56:G56)</f>
        <v>15683</v>
      </c>
    </row>
    <row r="57" spans="1:8" ht="15" customHeight="1">
      <c r="A57" s="200" t="s">
        <v>108</v>
      </c>
      <c r="B57" s="308" t="s">
        <v>537</v>
      </c>
      <c r="C57" s="75">
        <f>SUM(C52:C56)</f>
        <v>72377</v>
      </c>
      <c r="D57" s="75">
        <f>SUM(D52:D56)</f>
        <v>18907</v>
      </c>
      <c r="E57" s="75">
        <f>SUM(E52:E56)</f>
        <v>18908</v>
      </c>
      <c r="F57" s="390"/>
      <c r="G57" s="390"/>
      <c r="H57" s="75">
        <f>SUM(H52:H56)</f>
        <v>18908</v>
      </c>
    </row>
    <row r="58" spans="1:8" ht="15" customHeight="1">
      <c r="A58" s="181" t="s">
        <v>538</v>
      </c>
      <c r="B58" s="182" t="s">
        <v>539</v>
      </c>
      <c r="C58" s="183"/>
      <c r="D58" s="183"/>
      <c r="E58" s="387"/>
      <c r="F58" s="389"/>
      <c r="G58" s="389"/>
      <c r="H58" s="183"/>
    </row>
    <row r="59" spans="1:8" ht="15" customHeight="1">
      <c r="A59" s="181" t="s">
        <v>540</v>
      </c>
      <c r="B59" s="182" t="s">
        <v>541</v>
      </c>
      <c r="C59" s="183">
        <f>'bevételek önkormányzat'!C59+'bevételek hivatal '!C59+'bevételek egészségügy'!C59+'bevételek óvoda '!C59+'bevételek könyvtár '!C59+'bevételek kultúrközpont'!C59</f>
        <v>0</v>
      </c>
      <c r="D59" s="183">
        <f>'bevételek önkormányzat'!D59+'bevételek hivatal '!D59+'bevételek egészségügy'!F59+'bevételek óvoda '!D59+'bevételek könyvtár '!D59+'bevételek kultúrközpont'!D59</f>
        <v>0</v>
      </c>
      <c r="E59" s="387">
        <f>'bevételek önkormányzat'!E59+'bevételek hivatal '!G59+'bevételek egészségügy'!G59+'bevételek óvoda '!G59+'bevételek könyvtár '!G59</f>
        <v>5980</v>
      </c>
      <c r="F59" s="389"/>
      <c r="G59" s="389"/>
      <c r="H59" s="183">
        <f>SUM(E59:G59)</f>
        <v>5980</v>
      </c>
    </row>
    <row r="60" spans="1:8" ht="15" customHeight="1">
      <c r="A60" s="181" t="s">
        <v>542</v>
      </c>
      <c r="B60" s="182" t="s">
        <v>543</v>
      </c>
      <c r="C60" s="183"/>
      <c r="D60" s="183"/>
      <c r="E60" s="387"/>
      <c r="F60" s="389"/>
      <c r="G60" s="389"/>
      <c r="H60" s="183"/>
    </row>
    <row r="61" spans="1:8" ht="15" customHeight="1">
      <c r="A61" s="181" t="s">
        <v>544</v>
      </c>
      <c r="B61" s="182" t="s">
        <v>545</v>
      </c>
      <c r="C61" s="183"/>
      <c r="D61" s="183"/>
      <c r="E61" s="387">
        <f>'bevételek önkormányzat'!E61+'bevételek hivatal '!G61+'bevételek egészségügy'!G61+'bevételek óvoda '!G61+'bevételek könyvtár '!G61</f>
        <v>0</v>
      </c>
      <c r="F61" s="389"/>
      <c r="G61" s="389"/>
      <c r="H61" s="183">
        <f>SUM(E61:G61)</f>
        <v>0</v>
      </c>
    </row>
    <row r="62" spans="1:8" ht="15" customHeight="1">
      <c r="A62" s="181" t="s">
        <v>546</v>
      </c>
      <c r="B62" s="182" t="s">
        <v>547</v>
      </c>
      <c r="C62" s="183"/>
      <c r="D62" s="183"/>
      <c r="E62" s="387"/>
      <c r="F62" s="389"/>
      <c r="G62" s="389"/>
      <c r="H62" s="183"/>
    </row>
    <row r="63" spans="1:8" ht="15" customHeight="1">
      <c r="A63" s="200" t="s">
        <v>548</v>
      </c>
      <c r="B63" s="308" t="s">
        <v>549</v>
      </c>
      <c r="C63" s="75">
        <f>SUM(C59:C62)</f>
        <v>0</v>
      </c>
      <c r="D63" s="75">
        <f>SUM(D58:D62)</f>
        <v>0</v>
      </c>
      <c r="E63" s="75">
        <f>SUM(E58:E62)</f>
        <v>5980</v>
      </c>
      <c r="F63" s="390"/>
      <c r="G63" s="390"/>
      <c r="H63" s="75">
        <f>SUM(H58:H62)</f>
        <v>5980</v>
      </c>
    </row>
    <row r="64" spans="1:8" ht="15" customHeight="1">
      <c r="A64" s="181" t="s">
        <v>550</v>
      </c>
      <c r="B64" s="182" t="s">
        <v>551</v>
      </c>
      <c r="C64" s="183"/>
      <c r="D64" s="183"/>
      <c r="E64" s="387"/>
      <c r="F64" s="389"/>
      <c r="G64" s="389"/>
      <c r="H64" s="183"/>
    </row>
    <row r="65" spans="1:8" ht="15" customHeight="1">
      <c r="A65" s="186" t="s">
        <v>807</v>
      </c>
      <c r="B65" s="182" t="s">
        <v>254</v>
      </c>
      <c r="C65" s="183"/>
      <c r="D65" s="183"/>
      <c r="E65" s="387"/>
      <c r="F65" s="389"/>
      <c r="G65" s="389"/>
      <c r="H65" s="183"/>
    </row>
    <row r="66" spans="1:8" ht="15" customHeight="1">
      <c r="A66" s="186" t="s">
        <v>829</v>
      </c>
      <c r="B66" s="182" t="s">
        <v>255</v>
      </c>
      <c r="C66" s="183"/>
      <c r="D66" s="183"/>
      <c r="E66" s="387"/>
      <c r="F66" s="389"/>
      <c r="G66" s="389"/>
      <c r="H66" s="183"/>
    </row>
    <row r="67" spans="1:8" ht="15" customHeight="1">
      <c r="A67" s="186" t="s">
        <v>552</v>
      </c>
      <c r="B67" s="182" t="s">
        <v>775</v>
      </c>
      <c r="C67" s="183">
        <f>'bevételek önkormányzat'!C67</f>
        <v>19514</v>
      </c>
      <c r="D67" s="183"/>
      <c r="E67" s="387"/>
      <c r="F67" s="389"/>
      <c r="G67" s="389"/>
      <c r="H67" s="183"/>
    </row>
    <row r="68" spans="1:8" ht="15" customHeight="1">
      <c r="A68" s="181" t="s">
        <v>553</v>
      </c>
      <c r="B68" s="182" t="s">
        <v>776</v>
      </c>
      <c r="C68" s="183"/>
      <c r="D68" s="183"/>
      <c r="E68" s="387">
        <f>'bevételek önkormányzat'!E68+'bevételek kultúrközpont'!G66</f>
        <v>13948</v>
      </c>
      <c r="F68" s="389"/>
      <c r="G68" s="389"/>
      <c r="H68" s="183">
        <f>SUM(E68:G68)</f>
        <v>13948</v>
      </c>
    </row>
    <row r="69" spans="1:8" ht="15" customHeight="1">
      <c r="A69" s="200" t="s">
        <v>110</v>
      </c>
      <c r="B69" s="308" t="s">
        <v>554</v>
      </c>
      <c r="C69" s="75">
        <f>SUM(C64:C68)</f>
        <v>19514</v>
      </c>
      <c r="D69" s="75">
        <f>SUM(D66:D68)</f>
        <v>0</v>
      </c>
      <c r="E69" s="75">
        <f>SUM(E64:E68)</f>
        <v>13948</v>
      </c>
      <c r="F69" s="390"/>
      <c r="G69" s="390"/>
      <c r="H69" s="75">
        <f>SUM(H64:H68)</f>
        <v>13948</v>
      </c>
    </row>
    <row r="70" spans="1:8" ht="15" customHeight="1">
      <c r="A70" s="307" t="s">
        <v>455</v>
      </c>
      <c r="B70" s="372"/>
      <c r="C70" s="57">
        <f>C57+C63+C69</f>
        <v>91891</v>
      </c>
      <c r="D70" s="57">
        <f>D57+D63+D69</f>
        <v>18907</v>
      </c>
      <c r="E70" s="57">
        <f>E57+E63+E69</f>
        <v>38836</v>
      </c>
      <c r="F70" s="57">
        <f>F57+F63+F69</f>
        <v>0</v>
      </c>
      <c r="G70" s="394"/>
      <c r="H70" s="57">
        <f>H57+H63+H69</f>
        <v>38836</v>
      </c>
    </row>
    <row r="71" spans="1:8" ht="15.75">
      <c r="A71" s="373" t="s">
        <v>555</v>
      </c>
      <c r="B71" s="309" t="s">
        <v>556</v>
      </c>
      <c r="C71" s="57">
        <f>C51+C70</f>
        <v>791249</v>
      </c>
      <c r="D71" s="57">
        <f>D51+D70</f>
        <v>862689</v>
      </c>
      <c r="E71" s="57">
        <f>E51+E70</f>
        <v>927208</v>
      </c>
      <c r="F71" s="57">
        <f>F51+F70</f>
        <v>5465</v>
      </c>
      <c r="G71" s="394"/>
      <c r="H71" s="57">
        <f>H51+H70</f>
        <v>932673</v>
      </c>
    </row>
    <row r="72" spans="1:8" ht="15.75">
      <c r="A72" s="374" t="s">
        <v>557</v>
      </c>
      <c r="B72" s="375"/>
      <c r="C72" s="193"/>
      <c r="D72" s="193"/>
      <c r="E72" s="193"/>
      <c r="F72" s="193"/>
      <c r="G72" s="389"/>
      <c r="H72" s="193"/>
    </row>
    <row r="73" spans="1:8" ht="15.75">
      <c r="A73" s="374" t="s">
        <v>558</v>
      </c>
      <c r="B73" s="375"/>
      <c r="C73" s="193"/>
      <c r="D73" s="193"/>
      <c r="E73" s="193"/>
      <c r="F73" s="193"/>
      <c r="G73" s="389"/>
      <c r="H73" s="193"/>
    </row>
    <row r="74" spans="1:8" ht="15">
      <c r="A74" s="311" t="s">
        <v>702</v>
      </c>
      <c r="B74" s="186" t="s">
        <v>703</v>
      </c>
      <c r="C74" s="183"/>
      <c r="D74" s="183"/>
      <c r="E74" s="183"/>
      <c r="F74" s="389"/>
      <c r="G74" s="389"/>
      <c r="H74" s="183"/>
    </row>
    <row r="75" spans="1:8" ht="15">
      <c r="A75" s="181" t="s">
        <v>704</v>
      </c>
      <c r="B75" s="186" t="s">
        <v>705</v>
      </c>
      <c r="C75" s="183"/>
      <c r="D75" s="183"/>
      <c r="E75" s="183"/>
      <c r="F75" s="389"/>
      <c r="G75" s="389"/>
      <c r="H75" s="183"/>
    </row>
    <row r="76" spans="1:8" ht="15">
      <c r="A76" s="311" t="s">
        <v>706</v>
      </c>
      <c r="B76" s="186" t="s">
        <v>707</v>
      </c>
      <c r="C76" s="183"/>
      <c r="D76" s="183"/>
      <c r="E76" s="183"/>
      <c r="F76" s="389"/>
      <c r="G76" s="389"/>
      <c r="H76" s="183"/>
    </row>
    <row r="77" spans="1:8" ht="15">
      <c r="A77" s="187" t="s">
        <v>559</v>
      </c>
      <c r="B77" s="192" t="s">
        <v>560</v>
      </c>
      <c r="C77" s="183"/>
      <c r="D77" s="75">
        <f>SUM(D74:D76)</f>
        <v>0</v>
      </c>
      <c r="E77" s="75">
        <f>SUM(E74:E76)</f>
        <v>0</v>
      </c>
      <c r="F77" s="390"/>
      <c r="G77" s="390"/>
      <c r="H77" s="75">
        <f>SUM(H74:H76)</f>
        <v>0</v>
      </c>
    </row>
    <row r="78" spans="1:8" ht="15">
      <c r="A78" s="181" t="s">
        <v>708</v>
      </c>
      <c r="B78" s="186" t="s">
        <v>709</v>
      </c>
      <c r="C78" s="75"/>
      <c r="D78" s="183"/>
      <c r="E78" s="183"/>
      <c r="F78" s="389"/>
      <c r="G78" s="389"/>
      <c r="H78" s="183"/>
    </row>
    <row r="79" spans="1:8" ht="15">
      <c r="A79" s="311" t="s">
        <v>710</v>
      </c>
      <c r="B79" s="186" t="s">
        <v>711</v>
      </c>
      <c r="C79" s="183"/>
      <c r="D79" s="183"/>
      <c r="E79" s="183"/>
      <c r="F79" s="389"/>
      <c r="G79" s="389"/>
      <c r="H79" s="183"/>
    </row>
    <row r="80" spans="1:8" ht="15">
      <c r="A80" s="181" t="s">
        <v>712</v>
      </c>
      <c r="B80" s="186" t="s">
        <v>713</v>
      </c>
      <c r="C80" s="183"/>
      <c r="D80" s="183"/>
      <c r="E80" s="183"/>
      <c r="F80" s="389"/>
      <c r="G80" s="389"/>
      <c r="H80" s="183"/>
    </row>
    <row r="81" spans="1:8" ht="15">
      <c r="A81" s="311" t="s">
        <v>714</v>
      </c>
      <c r="B81" s="186" t="s">
        <v>715</v>
      </c>
      <c r="C81" s="183"/>
      <c r="D81" s="183"/>
      <c r="E81" s="183"/>
      <c r="F81" s="389"/>
      <c r="G81" s="389"/>
      <c r="H81" s="183"/>
    </row>
    <row r="82" spans="1:8" ht="15">
      <c r="A82" s="198" t="s">
        <v>561</v>
      </c>
      <c r="B82" s="192" t="s">
        <v>562</v>
      </c>
      <c r="C82" s="183"/>
      <c r="D82" s="75">
        <f>SUM(D78:D81)</f>
        <v>0</v>
      </c>
      <c r="E82" s="75">
        <f>SUM(E78:E81)</f>
        <v>0</v>
      </c>
      <c r="F82" s="390"/>
      <c r="G82" s="390"/>
      <c r="H82" s="75">
        <f>SUM(H78:H81)</f>
        <v>0</v>
      </c>
    </row>
    <row r="83" spans="1:8" ht="15">
      <c r="A83" s="186" t="s">
        <v>563</v>
      </c>
      <c r="B83" s="186" t="s">
        <v>564</v>
      </c>
      <c r="C83" s="12">
        <f>'bevételek önkormányzat'!C83+'bevételek hivatal '!C83+'bevételek egészségügy'!C83+'bevételek óvoda '!C83+'bevételek könyvtár '!C83+'bevételek kultúrközpont'!C83</f>
        <v>50142</v>
      </c>
      <c r="D83" s="12">
        <f>'bevételek hivatal '!D79+'bevételek egészségügy'!D79+'bevételek óvoda '!D79+'bevételek könyvtár '!D79+'bevételek kultúrközpont'!D79+'bevételek önkormányzat'!D83</f>
        <v>83693</v>
      </c>
      <c r="E83" s="12">
        <f>'bevételek önkormányzat'!E83+'bevételek hivatal '!E83+'bevételek egészségügy'!E83+'bevételek óvoda '!E83+'bevételek könyvtár '!E83+'bevételek kultúrközpont'!E83</f>
        <v>0</v>
      </c>
      <c r="F83" s="393"/>
      <c r="G83" s="393"/>
      <c r="H83" s="12">
        <f>SUM(E83:G83)</f>
        <v>0</v>
      </c>
    </row>
    <row r="84" spans="1:8" ht="15">
      <c r="A84" s="186" t="s">
        <v>565</v>
      </c>
      <c r="B84" s="186" t="s">
        <v>564</v>
      </c>
      <c r="C84" s="12">
        <f>'bevételek önkormányzat'!C84+'bevételek hivatal '!C84+'bevételek egészségügy'!C84+'bevételek óvoda '!C84+'bevételek könyvtár '!C84+'bevételek kultúrközpont'!C84</f>
        <v>950378</v>
      </c>
      <c r="D84" s="12">
        <f>'bevételek önkormányzat'!D84</f>
        <v>887425</v>
      </c>
      <c r="E84" s="12">
        <f>'bevételek önkormányzat'!E84+'bevételek hivatal '!G79+'bevételek egészségügy'!G79+'bevételek óvoda '!G79+'bevételek könyvtár '!G79+'bevételek kultúrközpont'!G79</f>
        <v>1002162</v>
      </c>
      <c r="F84" s="393"/>
      <c r="G84" s="393"/>
      <c r="H84" s="12">
        <f>SUM(E84:G84)</f>
        <v>1002162</v>
      </c>
    </row>
    <row r="85" spans="1:8" ht="15">
      <c r="A85" s="186" t="s">
        <v>566</v>
      </c>
      <c r="B85" s="186" t="s">
        <v>567</v>
      </c>
      <c r="C85" s="183"/>
      <c r="D85" s="183"/>
      <c r="E85" s="387"/>
      <c r="F85" s="389"/>
      <c r="G85" s="389"/>
      <c r="H85" s="183"/>
    </row>
    <row r="86" spans="1:8" ht="15">
      <c r="A86" s="186" t="s">
        <v>568</v>
      </c>
      <c r="B86" s="186" t="s">
        <v>567</v>
      </c>
      <c r="C86" s="183"/>
      <c r="D86" s="183"/>
      <c r="E86" s="387"/>
      <c r="F86" s="389"/>
      <c r="G86" s="389"/>
      <c r="H86" s="183"/>
    </row>
    <row r="87" spans="1:8" ht="15">
      <c r="A87" s="192" t="s">
        <v>569</v>
      </c>
      <c r="B87" s="192" t="s">
        <v>570</v>
      </c>
      <c r="C87" s="75">
        <f>SUM(C83:C86)</f>
        <v>1000520</v>
      </c>
      <c r="D87" s="75">
        <f>SUM(D83:D86)</f>
        <v>971118</v>
      </c>
      <c r="E87" s="75">
        <f>SUM(E83:E86)</f>
        <v>1002162</v>
      </c>
      <c r="F87" s="390"/>
      <c r="G87" s="390"/>
      <c r="H87" s="75">
        <f>SUM(E87:G87)</f>
        <v>1002162</v>
      </c>
    </row>
    <row r="88" spans="1:8" ht="15">
      <c r="A88" s="311" t="s">
        <v>571</v>
      </c>
      <c r="B88" s="186" t="s">
        <v>572</v>
      </c>
      <c r="C88" s="75"/>
      <c r="D88" s="183">
        <f>'bevételek önkormányzat'!D88+'bevételek hivatal '!D88+'bevételek egészségügy'!F88+'bevételek óvoda '!D88+'bevételek könyvtár '!D88+'bevételek kultúrközpont'!D88</f>
        <v>9550</v>
      </c>
      <c r="E88" s="183">
        <f>'bevételek önkormányzat'!E88+'bevételek hivatal '!E88+'bevételek egészségügy'!G88+'bevételek óvoda '!E88+'bevételek könyvtár '!E88+'bevételek kultúrközpont'!E88</f>
        <v>9550</v>
      </c>
      <c r="F88" s="389"/>
      <c r="G88" s="389"/>
      <c r="H88" s="183">
        <f>'bevételek önkormányzat'!H88+'bevételek hivatal '!H88+'bevételek egészségügy'!J88+'bevételek óvoda '!H88+'bevételek könyvtár '!H88+'bevételek kultúrközpont'!H88</f>
        <v>9550</v>
      </c>
    </row>
    <row r="89" spans="1:8" ht="15">
      <c r="A89" s="311" t="s">
        <v>573</v>
      </c>
      <c r="B89" s="186" t="s">
        <v>574</v>
      </c>
      <c r="C89" s="183"/>
      <c r="D89" s="183"/>
      <c r="E89" s="183"/>
      <c r="F89" s="389"/>
      <c r="G89" s="389"/>
      <c r="H89" s="183"/>
    </row>
    <row r="90" spans="1:8" ht="15">
      <c r="A90" s="311" t="s">
        <v>575</v>
      </c>
      <c r="B90" s="186" t="s">
        <v>576</v>
      </c>
      <c r="C90" s="183"/>
      <c r="D90" s="183"/>
      <c r="E90" s="183"/>
      <c r="F90" s="389"/>
      <c r="G90" s="389"/>
      <c r="H90" s="183"/>
    </row>
    <row r="91" spans="1:8" ht="15">
      <c r="A91" s="311" t="s">
        <v>577</v>
      </c>
      <c r="B91" s="186" t="s">
        <v>578</v>
      </c>
      <c r="C91" s="183"/>
      <c r="D91" s="183"/>
      <c r="E91" s="183"/>
      <c r="F91" s="389"/>
      <c r="G91" s="389"/>
      <c r="H91" s="183"/>
    </row>
    <row r="92" spans="1:8" ht="15">
      <c r="A92" s="181" t="s">
        <v>579</v>
      </c>
      <c r="B92" s="186" t="s">
        <v>580</v>
      </c>
      <c r="C92" s="183"/>
      <c r="D92" s="183"/>
      <c r="E92" s="183"/>
      <c r="F92" s="389"/>
      <c r="G92" s="389"/>
      <c r="H92" s="183"/>
    </row>
    <row r="93" spans="1:8" ht="15">
      <c r="A93" s="187" t="s">
        <v>581</v>
      </c>
      <c r="B93" s="192" t="s">
        <v>582</v>
      </c>
      <c r="C93" s="75">
        <f>C77+C82+C87+C88+C89+C90+C91+C92</f>
        <v>1000520</v>
      </c>
      <c r="D93" s="75">
        <f>SUM(D87:D92)</f>
        <v>980668</v>
      </c>
      <c r="E93" s="75">
        <f>SUM(E87:E92)</f>
        <v>1011712</v>
      </c>
      <c r="F93" s="390"/>
      <c r="G93" s="390"/>
      <c r="H93" s="75">
        <f>H77+H82+H87+H88+H89+H90+H91+H92</f>
        <v>1011712</v>
      </c>
    </row>
    <row r="94" spans="1:8" ht="15">
      <c r="A94" s="181" t="s">
        <v>583</v>
      </c>
      <c r="B94" s="186" t="s">
        <v>584</v>
      </c>
      <c r="C94" s="183"/>
      <c r="D94" s="183"/>
      <c r="E94" s="183"/>
      <c r="F94" s="389"/>
      <c r="G94" s="389"/>
      <c r="H94" s="183"/>
    </row>
    <row r="95" spans="1:8" ht="15">
      <c r="A95" s="181" t="s">
        <v>585</v>
      </c>
      <c r="B95" s="186" t="s">
        <v>586</v>
      </c>
      <c r="C95" s="183"/>
      <c r="D95" s="183"/>
      <c r="E95" s="183"/>
      <c r="F95" s="389"/>
      <c r="G95" s="389"/>
      <c r="H95" s="183"/>
    </row>
    <row r="96" spans="1:8" ht="15">
      <c r="A96" s="311" t="s">
        <v>587</v>
      </c>
      <c r="B96" s="186" t="s">
        <v>588</v>
      </c>
      <c r="C96" s="183"/>
      <c r="D96" s="183"/>
      <c r="E96" s="183"/>
      <c r="F96" s="389"/>
      <c r="G96" s="389"/>
      <c r="H96" s="183"/>
    </row>
    <row r="97" spans="1:8" ht="15">
      <c r="A97" s="311" t="s">
        <v>589</v>
      </c>
      <c r="B97" s="186" t="s">
        <v>590</v>
      </c>
      <c r="C97" s="183"/>
      <c r="D97" s="183"/>
      <c r="E97" s="183"/>
      <c r="F97" s="389"/>
      <c r="G97" s="389"/>
      <c r="H97" s="183"/>
    </row>
    <row r="98" spans="1:8" ht="15">
      <c r="A98" s="198" t="s">
        <v>591</v>
      </c>
      <c r="B98" s="192" t="s">
        <v>592</v>
      </c>
      <c r="C98" s="183"/>
      <c r="D98" s="183"/>
      <c r="E98" s="183"/>
      <c r="F98" s="389"/>
      <c r="G98" s="389"/>
      <c r="H98" s="183"/>
    </row>
    <row r="99" spans="1:8" ht="15">
      <c r="A99" s="187" t="s">
        <v>593</v>
      </c>
      <c r="B99" s="192" t="s">
        <v>594</v>
      </c>
      <c r="C99" s="183"/>
      <c r="D99" s="183"/>
      <c r="E99" s="183"/>
      <c r="F99" s="389"/>
      <c r="G99" s="389"/>
      <c r="H99" s="183"/>
    </row>
    <row r="100" spans="1:8" ht="15.75">
      <c r="A100" s="320" t="s">
        <v>595</v>
      </c>
      <c r="B100" s="321" t="s">
        <v>596</v>
      </c>
      <c r="C100" s="75">
        <f>C93+C98+C99</f>
        <v>1000520</v>
      </c>
      <c r="D100" s="75">
        <f>D93+D98+D99</f>
        <v>980668</v>
      </c>
      <c r="E100" s="75">
        <f>E93+E98+E99</f>
        <v>1011712</v>
      </c>
      <c r="F100" s="390"/>
      <c r="G100" s="390"/>
      <c r="H100" s="75">
        <f>SUM(H93:H99)</f>
        <v>1011712</v>
      </c>
    </row>
    <row r="101" spans="1:8" ht="15.75">
      <c r="A101" s="322" t="s">
        <v>597</v>
      </c>
      <c r="B101" s="323"/>
      <c r="C101" s="75">
        <f>C71+C100</f>
        <v>1791769</v>
      </c>
      <c r="D101" s="75">
        <f>D71+D100</f>
        <v>1843357</v>
      </c>
      <c r="E101" s="75">
        <f>E71+E100</f>
        <v>1938920</v>
      </c>
      <c r="F101" s="75">
        <f>F71+F100</f>
        <v>5465</v>
      </c>
      <c r="G101" s="390"/>
      <c r="H101" s="75">
        <f>H71+H100</f>
        <v>1944385</v>
      </c>
    </row>
    <row r="102" spans="3:8" ht="15">
      <c r="C102" s="85"/>
      <c r="D102" s="85"/>
      <c r="E102" s="85"/>
      <c r="F102" s="85"/>
      <c r="G102" s="85"/>
      <c r="H102" s="85"/>
    </row>
    <row r="103" spans="3:8" ht="15">
      <c r="C103" s="85"/>
      <c r="D103" s="85"/>
      <c r="E103" s="85"/>
      <c r="F103" s="85"/>
      <c r="G103" s="85"/>
      <c r="H103" s="85"/>
    </row>
    <row r="104" spans="3:8" ht="15">
      <c r="C104" s="85"/>
      <c r="D104" s="85"/>
      <c r="E104" s="85"/>
      <c r="F104" s="85"/>
      <c r="G104" s="85"/>
      <c r="H104" s="85"/>
    </row>
    <row r="105" spans="3:8" ht="15">
      <c r="C105" s="85"/>
      <c r="D105" s="85"/>
      <c r="E105" s="85"/>
      <c r="F105" s="85"/>
      <c r="G105" s="85"/>
      <c r="H105" s="85"/>
    </row>
    <row r="106" spans="3:8" ht="15">
      <c r="C106" s="85"/>
      <c r="D106" s="85"/>
      <c r="E106" s="85"/>
      <c r="F106" s="85"/>
      <c r="G106" s="85"/>
      <c r="H106" s="85"/>
    </row>
    <row r="107" spans="3:8" ht="15">
      <c r="C107" s="85"/>
      <c r="D107" s="85"/>
      <c r="E107" s="85"/>
      <c r="F107" s="85"/>
      <c r="G107" s="85"/>
      <c r="H107" s="85"/>
    </row>
    <row r="108" spans="3:8" ht="15">
      <c r="C108" s="85"/>
      <c r="D108" s="85"/>
      <c r="E108" s="85"/>
      <c r="F108" s="85"/>
      <c r="G108" s="85"/>
      <c r="H108" s="85"/>
    </row>
    <row r="109" spans="3:8" ht="15">
      <c r="C109" s="85"/>
      <c r="D109" s="85"/>
      <c r="E109" s="85"/>
      <c r="F109" s="85"/>
      <c r="G109" s="85"/>
      <c r="H109" s="85"/>
    </row>
    <row r="110" spans="3:8" ht="15">
      <c r="C110" s="85"/>
      <c r="D110" s="85"/>
      <c r="E110" s="85"/>
      <c r="F110" s="85"/>
      <c r="G110" s="85"/>
      <c r="H110" s="85"/>
    </row>
    <row r="111" spans="3:8" ht="15">
      <c r="C111" s="85"/>
      <c r="D111" s="85"/>
      <c r="E111" s="85"/>
      <c r="F111" s="85"/>
      <c r="G111" s="85"/>
      <c r="H111" s="85"/>
    </row>
    <row r="112" spans="3:8" ht="15">
      <c r="C112" s="85"/>
      <c r="D112" s="85"/>
      <c r="E112" s="85"/>
      <c r="F112" s="85"/>
      <c r="G112" s="85"/>
      <c r="H112" s="85"/>
    </row>
    <row r="113" spans="3:8" ht="15">
      <c r="C113" s="85"/>
      <c r="D113" s="85"/>
      <c r="E113" s="85"/>
      <c r="F113" s="85"/>
      <c r="G113" s="85"/>
      <c r="H113" s="85"/>
    </row>
    <row r="114" spans="3:8" ht="15">
      <c r="C114" s="85"/>
      <c r="D114" s="85"/>
      <c r="E114" s="85"/>
      <c r="F114" s="85"/>
      <c r="G114" s="85"/>
      <c r="H114" s="85"/>
    </row>
    <row r="115" spans="3:8" ht="15">
      <c r="C115" s="85"/>
      <c r="D115" s="85"/>
      <c r="E115" s="85"/>
      <c r="F115" s="85"/>
      <c r="G115" s="85"/>
      <c r="H115" s="85"/>
    </row>
    <row r="116" spans="3:8" ht="15">
      <c r="C116" s="85"/>
      <c r="D116" s="85"/>
      <c r="E116" s="85"/>
      <c r="F116" s="85"/>
      <c r="G116" s="85"/>
      <c r="H116" s="85"/>
    </row>
    <row r="117" spans="3:8" ht="15">
      <c r="C117" s="85"/>
      <c r="D117" s="85"/>
      <c r="E117" s="85"/>
      <c r="F117" s="85"/>
      <c r="G117" s="85"/>
      <c r="H117" s="85"/>
    </row>
    <row r="118" spans="3:8" ht="15">
      <c r="C118" s="85"/>
      <c r="D118" s="85"/>
      <c r="E118" s="85"/>
      <c r="F118" s="85"/>
      <c r="G118" s="85"/>
      <c r="H118" s="85"/>
    </row>
    <row r="119" spans="3:8" ht="15">
      <c r="C119" s="85"/>
      <c r="D119" s="85"/>
      <c r="E119" s="85"/>
      <c r="F119" s="85"/>
      <c r="G119" s="85"/>
      <c r="H119" s="85"/>
    </row>
    <row r="120" spans="3:8" ht="15">
      <c r="C120" s="85"/>
      <c r="D120" s="85"/>
      <c r="E120" s="85"/>
      <c r="F120" s="85"/>
      <c r="G120" s="85"/>
      <c r="H120" s="85"/>
    </row>
    <row r="121" spans="3:8" ht="15">
      <c r="C121" s="85"/>
      <c r="D121" s="85"/>
      <c r="E121" s="85"/>
      <c r="F121" s="85"/>
      <c r="G121" s="85"/>
      <c r="H121" s="85"/>
    </row>
    <row r="122" spans="3:8" ht="15">
      <c r="C122" s="85"/>
      <c r="D122" s="85"/>
      <c r="E122" s="85"/>
      <c r="F122" s="85"/>
      <c r="G122" s="85"/>
      <c r="H122" s="85"/>
    </row>
    <row r="123" spans="3:8" ht="15">
      <c r="C123" s="85"/>
      <c r="D123" s="85"/>
      <c r="E123" s="85"/>
      <c r="F123" s="85"/>
      <c r="G123" s="85"/>
      <c r="H123" s="85"/>
    </row>
    <row r="124" spans="3:8" ht="15">
      <c r="C124" s="85"/>
      <c r="D124" s="85"/>
      <c r="E124" s="85"/>
      <c r="F124" s="85"/>
      <c r="G124" s="85"/>
      <c r="H124" s="85"/>
    </row>
    <row r="125" spans="3:8" ht="15">
      <c r="C125" s="85"/>
      <c r="D125" s="85"/>
      <c r="E125" s="85"/>
      <c r="F125" s="85"/>
      <c r="G125" s="85"/>
      <c r="H125" s="85"/>
    </row>
    <row r="126" spans="3:8" ht="15">
      <c r="C126" s="85"/>
      <c r="D126" s="85"/>
      <c r="E126" s="85"/>
      <c r="F126" s="85"/>
      <c r="G126" s="85"/>
      <c r="H126" s="85"/>
    </row>
    <row r="127" spans="3:8" ht="15">
      <c r="C127" s="85"/>
      <c r="D127" s="85"/>
      <c r="E127" s="85"/>
      <c r="F127" s="85"/>
      <c r="G127" s="85"/>
      <c r="H127" s="85"/>
    </row>
    <row r="128" spans="3:8" ht="15">
      <c r="C128" s="85"/>
      <c r="D128" s="85"/>
      <c r="E128" s="85"/>
      <c r="F128" s="85"/>
      <c r="G128" s="85"/>
      <c r="H128" s="85"/>
    </row>
    <row r="129" spans="3:8" ht="15">
      <c r="C129" s="85"/>
      <c r="D129" s="85"/>
      <c r="E129" s="85"/>
      <c r="F129" s="85"/>
      <c r="G129" s="85"/>
      <c r="H129" s="85"/>
    </row>
    <row r="130" spans="3:8" ht="15">
      <c r="C130" s="85"/>
      <c r="D130" s="85"/>
      <c r="E130" s="85"/>
      <c r="F130" s="85"/>
      <c r="G130" s="85"/>
      <c r="H130" s="85"/>
    </row>
    <row r="131" spans="3:8" ht="15">
      <c r="C131" s="85"/>
      <c r="D131" s="85"/>
      <c r="E131" s="85"/>
      <c r="F131" s="85"/>
      <c r="G131" s="85"/>
      <c r="H131" s="85"/>
    </row>
    <row r="132" spans="3:8" ht="15">
      <c r="C132" s="85"/>
      <c r="D132" s="85"/>
      <c r="E132" s="85"/>
      <c r="F132" s="85"/>
      <c r="G132" s="85"/>
      <c r="H132" s="85"/>
    </row>
    <row r="133" spans="3:8" ht="15">
      <c r="C133" s="85"/>
      <c r="D133" s="85"/>
      <c r="E133" s="85"/>
      <c r="F133" s="85"/>
      <c r="G133" s="85"/>
      <c r="H133" s="85"/>
    </row>
    <row r="134" spans="3:8" ht="15">
      <c r="C134" s="85"/>
      <c r="D134" s="85"/>
      <c r="E134" s="85"/>
      <c r="F134" s="85"/>
      <c r="G134" s="85"/>
      <c r="H134" s="85"/>
    </row>
    <row r="135" spans="3:8" ht="15">
      <c r="C135" s="85"/>
      <c r="D135" s="85"/>
      <c r="E135" s="85"/>
      <c r="F135" s="85"/>
      <c r="G135" s="85"/>
      <c r="H135" s="85"/>
    </row>
    <row r="136" spans="3:8" ht="15">
      <c r="C136" s="85"/>
      <c r="D136" s="85"/>
      <c r="E136" s="85"/>
      <c r="F136" s="85"/>
      <c r="G136" s="85"/>
      <c r="H136" s="85"/>
    </row>
    <row r="137" spans="3:8" ht="15">
      <c r="C137" s="85"/>
      <c r="D137" s="85"/>
      <c r="E137" s="85"/>
      <c r="F137" s="85"/>
      <c r="G137" s="85"/>
      <c r="H137" s="85"/>
    </row>
    <row r="138" spans="3:8" ht="15">
      <c r="C138" s="85"/>
      <c r="D138" s="85"/>
      <c r="E138" s="85"/>
      <c r="F138" s="85"/>
      <c r="G138" s="85"/>
      <c r="H138" s="85"/>
    </row>
    <row r="139" spans="3:8" ht="15">
      <c r="C139" s="85"/>
      <c r="D139" s="85"/>
      <c r="E139" s="85"/>
      <c r="F139" s="85"/>
      <c r="G139" s="85"/>
      <c r="H139" s="85"/>
    </row>
    <row r="140" spans="3:8" ht="15">
      <c r="C140" s="85"/>
      <c r="D140" s="85"/>
      <c r="E140" s="85"/>
      <c r="F140" s="85"/>
      <c r="G140" s="85"/>
      <c r="H140" s="85"/>
    </row>
    <row r="141" spans="3:8" ht="15">
      <c r="C141" s="85"/>
      <c r="D141" s="85"/>
      <c r="E141" s="85"/>
      <c r="F141" s="85"/>
      <c r="G141" s="85"/>
      <c r="H141" s="85"/>
    </row>
    <row r="142" spans="3:8" ht="15">
      <c r="C142" s="85"/>
      <c r="D142" s="85"/>
      <c r="E142" s="85"/>
      <c r="F142" s="85"/>
      <c r="G142" s="85"/>
      <c r="H142" s="85"/>
    </row>
    <row r="143" spans="3:8" ht="15">
      <c r="C143" s="85"/>
      <c r="D143" s="85"/>
      <c r="E143" s="85"/>
      <c r="F143" s="85"/>
      <c r="G143" s="85"/>
      <c r="H143" s="85"/>
    </row>
    <row r="144" spans="3:8" ht="15">
      <c r="C144" s="85"/>
      <c r="D144" s="85"/>
      <c r="E144" s="85"/>
      <c r="F144" s="85"/>
      <c r="G144" s="85"/>
      <c r="H144" s="85"/>
    </row>
    <row r="145" spans="3:8" ht="15">
      <c r="C145" s="85"/>
      <c r="D145" s="85"/>
      <c r="E145" s="85"/>
      <c r="F145" s="85"/>
      <c r="G145" s="85"/>
      <c r="H145" s="85"/>
    </row>
    <row r="146" spans="3:8" ht="15">
      <c r="C146" s="85"/>
      <c r="D146" s="85"/>
      <c r="E146" s="85"/>
      <c r="F146" s="85"/>
      <c r="G146" s="85"/>
      <c r="H146" s="85"/>
    </row>
    <row r="147" spans="3:8" ht="15">
      <c r="C147" s="85"/>
      <c r="D147" s="85"/>
      <c r="E147" s="85"/>
      <c r="F147" s="85"/>
      <c r="G147" s="85"/>
      <c r="H147" s="85"/>
    </row>
    <row r="148" spans="3:8" ht="15">
      <c r="C148" s="85"/>
      <c r="D148" s="85"/>
      <c r="E148" s="85"/>
      <c r="F148" s="85"/>
      <c r="G148" s="85"/>
      <c r="H148" s="85"/>
    </row>
    <row r="149" spans="3:8" ht="15">
      <c r="C149" s="85"/>
      <c r="D149" s="85"/>
      <c r="E149" s="85"/>
      <c r="F149" s="85"/>
      <c r="G149" s="85"/>
      <c r="H149" s="85"/>
    </row>
    <row r="150" spans="3:8" ht="15">
      <c r="C150" s="85"/>
      <c r="D150" s="85"/>
      <c r="E150" s="85"/>
      <c r="F150" s="85"/>
      <c r="G150" s="85"/>
      <c r="H150" s="85"/>
    </row>
    <row r="151" spans="3:8" ht="15">
      <c r="C151" s="85"/>
      <c r="D151" s="85"/>
      <c r="E151" s="85"/>
      <c r="F151" s="85"/>
      <c r="G151" s="85"/>
      <c r="H151" s="85"/>
    </row>
    <row r="152" spans="3:8" ht="15">
      <c r="C152" s="85"/>
      <c r="D152" s="85"/>
      <c r="E152" s="85"/>
      <c r="F152" s="85"/>
      <c r="G152" s="85"/>
      <c r="H152" s="85"/>
    </row>
    <row r="153" spans="3:8" ht="15">
      <c r="C153" s="85"/>
      <c r="D153" s="85"/>
      <c r="E153" s="85"/>
      <c r="F153" s="85"/>
      <c r="G153" s="85"/>
      <c r="H153" s="85"/>
    </row>
    <row r="154" spans="3:8" ht="15">
      <c r="C154" s="85"/>
      <c r="D154" s="85"/>
      <c r="E154" s="85"/>
      <c r="F154" s="85"/>
      <c r="G154" s="85"/>
      <c r="H154" s="85"/>
    </row>
    <row r="155" spans="3:8" ht="15">
      <c r="C155" s="85"/>
      <c r="D155" s="85"/>
      <c r="E155" s="85"/>
      <c r="F155" s="85"/>
      <c r="G155" s="85"/>
      <c r="H155" s="85"/>
    </row>
    <row r="156" spans="3:8" ht="15">
      <c r="C156" s="85"/>
      <c r="D156" s="85"/>
      <c r="E156" s="85"/>
      <c r="F156" s="85"/>
      <c r="G156" s="85"/>
      <c r="H156" s="85"/>
    </row>
    <row r="157" spans="3:8" ht="15">
      <c r="C157" s="85"/>
      <c r="D157" s="85"/>
      <c r="E157" s="85"/>
      <c r="F157" s="85"/>
      <c r="G157" s="85"/>
      <c r="H157" s="85"/>
    </row>
    <row r="158" spans="3:8" ht="15">
      <c r="C158" s="85"/>
      <c r="D158" s="85"/>
      <c r="E158" s="85"/>
      <c r="F158" s="85"/>
      <c r="G158" s="85"/>
      <c r="H158" s="85"/>
    </row>
    <row r="159" spans="3:8" ht="15">
      <c r="C159" s="85"/>
      <c r="D159" s="85"/>
      <c r="E159" s="85"/>
      <c r="F159" s="85"/>
      <c r="G159" s="85"/>
      <c r="H159" s="85"/>
    </row>
    <row r="160" spans="3:8" ht="15">
      <c r="C160" s="85"/>
      <c r="D160" s="85"/>
      <c r="E160" s="85"/>
      <c r="F160" s="85"/>
      <c r="G160" s="85"/>
      <c r="H160" s="85"/>
    </row>
    <row r="161" spans="3:8" ht="15">
      <c r="C161" s="85"/>
      <c r="D161" s="85"/>
      <c r="E161" s="85"/>
      <c r="F161" s="85"/>
      <c r="G161" s="85"/>
      <c r="H161" s="85"/>
    </row>
    <row r="162" spans="3:8" ht="15">
      <c r="C162" s="85"/>
      <c r="D162" s="85"/>
      <c r="E162" s="85"/>
      <c r="F162" s="85"/>
      <c r="G162" s="85"/>
      <c r="H162" s="85"/>
    </row>
    <row r="163" spans="3:8" ht="15">
      <c r="C163" s="85"/>
      <c r="D163" s="85"/>
      <c r="E163" s="85"/>
      <c r="F163" s="85"/>
      <c r="G163" s="85"/>
      <c r="H163" s="85"/>
    </row>
    <row r="164" spans="3:8" ht="15">
      <c r="C164" s="85"/>
      <c r="D164" s="85"/>
      <c r="E164" s="85"/>
      <c r="F164" s="85"/>
      <c r="G164" s="85"/>
      <c r="H164" s="85"/>
    </row>
    <row r="165" spans="3:8" ht="15">
      <c r="C165" s="85"/>
      <c r="D165" s="85"/>
      <c r="E165" s="85"/>
      <c r="F165" s="85"/>
      <c r="G165" s="85"/>
      <c r="H165" s="85"/>
    </row>
    <row r="166" spans="3:8" ht="15">
      <c r="C166" s="85"/>
      <c r="D166" s="85"/>
      <c r="E166" s="85"/>
      <c r="F166" s="85"/>
      <c r="G166" s="85"/>
      <c r="H166" s="85"/>
    </row>
    <row r="167" spans="3:8" ht="15">
      <c r="C167" s="85"/>
      <c r="D167" s="85"/>
      <c r="E167" s="85"/>
      <c r="F167" s="85"/>
      <c r="G167" s="85"/>
      <c r="H167" s="85"/>
    </row>
    <row r="168" spans="3:8" ht="15">
      <c r="C168" s="85"/>
      <c r="D168" s="85"/>
      <c r="E168" s="85"/>
      <c r="F168" s="85"/>
      <c r="G168" s="85"/>
      <c r="H168" s="85"/>
    </row>
    <row r="169" spans="3:8" ht="15">
      <c r="C169" s="85"/>
      <c r="D169" s="85"/>
      <c r="E169" s="85"/>
      <c r="F169" s="85"/>
      <c r="G169" s="85"/>
      <c r="H169" s="85"/>
    </row>
    <row r="170" spans="3:8" ht="15">
      <c r="C170" s="85"/>
      <c r="D170" s="85"/>
      <c r="E170" s="85"/>
      <c r="F170" s="85"/>
      <c r="G170" s="85"/>
      <c r="H170" s="85"/>
    </row>
    <row r="171" spans="3:8" ht="15">
      <c r="C171" s="85"/>
      <c r="D171" s="85"/>
      <c r="E171" s="85"/>
      <c r="F171" s="85"/>
      <c r="G171" s="85"/>
      <c r="H171" s="85"/>
    </row>
    <row r="172" spans="3:8" ht="15">
      <c r="C172" s="85"/>
      <c r="D172" s="85"/>
      <c r="E172" s="85"/>
      <c r="F172" s="85"/>
      <c r="G172" s="85"/>
      <c r="H172" s="85"/>
    </row>
  </sheetData>
  <sheetProtection/>
  <mergeCells count="2">
    <mergeCell ref="A1:H1"/>
    <mergeCell ref="A2:H2"/>
  </mergeCells>
  <printOptions/>
  <pageMargins left="0" right="0" top="0" bottom="0" header="0.31496062992125984" footer="0.31496062992125984"/>
  <pageSetup fitToHeight="0" fitToWidth="1" horizontalDpi="600" verticalDpi="600" orientation="portrait" paperSize="9" scale="5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8.140625" style="171" customWidth="1"/>
    <col min="2" max="2" width="82.00390625" style="171" customWidth="1"/>
    <col min="3" max="3" width="19.140625" style="171" customWidth="1"/>
    <col min="4" max="16384" width="9.140625" style="171" customWidth="1"/>
  </cols>
  <sheetData>
    <row r="3" spans="1:3" ht="15.75">
      <c r="A3" s="1066" t="s">
        <v>1036</v>
      </c>
      <c r="B3" s="1066"/>
      <c r="C3" s="1066"/>
    </row>
    <row r="5" ht="12.75">
      <c r="C5" s="385" t="s">
        <v>903</v>
      </c>
    </row>
    <row r="6" spans="1:3" ht="12.75">
      <c r="A6" s="1064" t="s">
        <v>902</v>
      </c>
      <c r="B6" s="1065"/>
      <c r="C6" s="1065"/>
    </row>
    <row r="7" spans="1:3" ht="15">
      <c r="A7" s="172" t="s">
        <v>166</v>
      </c>
      <c r="B7" s="172" t="s">
        <v>103</v>
      </c>
      <c r="C7" s="172" t="s">
        <v>720</v>
      </c>
    </row>
    <row r="8" spans="1:3" ht="15">
      <c r="A8" s="172">
        <v>1</v>
      </c>
      <c r="B8" s="172">
        <v>2</v>
      </c>
      <c r="C8" s="172">
        <v>3</v>
      </c>
    </row>
    <row r="9" spans="1:3" ht="12.75">
      <c r="A9" s="173" t="s">
        <v>141</v>
      </c>
      <c r="B9" s="174" t="s">
        <v>721</v>
      </c>
      <c r="C9" s="175">
        <v>827042</v>
      </c>
    </row>
    <row r="10" spans="1:3" ht="12.75">
      <c r="A10" s="173" t="s">
        <v>144</v>
      </c>
      <c r="B10" s="174" t="s">
        <v>722</v>
      </c>
      <c r="C10" s="175">
        <v>-1075272</v>
      </c>
    </row>
    <row r="11" spans="1:3" ht="12.75">
      <c r="A11" s="176" t="s">
        <v>147</v>
      </c>
      <c r="B11" s="177" t="s">
        <v>723</v>
      </c>
      <c r="C11" s="178">
        <f>SUM(C9:C10)</f>
        <v>-248230</v>
      </c>
    </row>
    <row r="12" spans="1:3" ht="12.75">
      <c r="A12" s="173" t="s">
        <v>150</v>
      </c>
      <c r="B12" s="174" t="s">
        <v>724</v>
      </c>
      <c r="C12" s="175">
        <v>1006099</v>
      </c>
    </row>
    <row r="13" spans="1:3" ht="12.75">
      <c r="A13" s="173" t="s">
        <v>153</v>
      </c>
      <c r="B13" s="174" t="s">
        <v>725</v>
      </c>
      <c r="C13" s="175">
        <v>-295812</v>
      </c>
    </row>
    <row r="14" spans="1:3" ht="12.75">
      <c r="A14" s="176" t="s">
        <v>156</v>
      </c>
      <c r="B14" s="177" t="s">
        <v>726</v>
      </c>
      <c r="C14" s="178">
        <f>SUM(C12:C13)</f>
        <v>710287</v>
      </c>
    </row>
    <row r="15" spans="1:3" ht="12.75">
      <c r="A15" s="176" t="s">
        <v>159</v>
      </c>
      <c r="B15" s="177" t="s">
        <v>727</v>
      </c>
      <c r="C15" s="178">
        <f>C11+C14</f>
        <v>462057</v>
      </c>
    </row>
    <row r="16" spans="1:3" ht="12.75">
      <c r="A16" s="173" t="s">
        <v>167</v>
      </c>
      <c r="B16" s="174" t="s">
        <v>728</v>
      </c>
      <c r="C16" s="175">
        <v>0</v>
      </c>
    </row>
    <row r="17" spans="1:3" ht="12.75">
      <c r="A17" s="173" t="s">
        <v>168</v>
      </c>
      <c r="B17" s="174" t="s">
        <v>729</v>
      </c>
      <c r="C17" s="175">
        <v>0</v>
      </c>
    </row>
    <row r="18" spans="1:3" ht="12.75">
      <c r="A18" s="176" t="s">
        <v>169</v>
      </c>
      <c r="B18" s="177" t="s">
        <v>730</v>
      </c>
      <c r="C18" s="178">
        <v>0</v>
      </c>
    </row>
    <row r="19" spans="1:3" ht="12.75">
      <c r="A19" s="173" t="s">
        <v>170</v>
      </c>
      <c r="B19" s="174" t="s">
        <v>731</v>
      </c>
      <c r="C19" s="175">
        <v>0</v>
      </c>
    </row>
    <row r="20" spans="1:3" ht="12.75">
      <c r="A20" s="173" t="s">
        <v>171</v>
      </c>
      <c r="B20" s="174" t="s">
        <v>732</v>
      </c>
      <c r="C20" s="175">
        <v>0</v>
      </c>
    </row>
    <row r="21" spans="1:3" ht="12.75">
      <c r="A21" s="176" t="s">
        <v>172</v>
      </c>
      <c r="B21" s="177" t="s">
        <v>733</v>
      </c>
      <c r="C21" s="178">
        <v>0</v>
      </c>
    </row>
    <row r="22" spans="1:3" ht="12.75">
      <c r="A22" s="176" t="s">
        <v>173</v>
      </c>
      <c r="B22" s="177" t="s">
        <v>734</v>
      </c>
      <c r="C22" s="178">
        <v>0</v>
      </c>
    </row>
    <row r="23" spans="1:3" ht="12.75">
      <c r="A23" s="176" t="s">
        <v>174</v>
      </c>
      <c r="B23" s="177" t="s">
        <v>735</v>
      </c>
      <c r="C23" s="178">
        <f>C15+C22</f>
        <v>462057</v>
      </c>
    </row>
    <row r="24" spans="1:3" ht="12.75">
      <c r="A24" s="176" t="s">
        <v>175</v>
      </c>
      <c r="B24" s="177" t="s">
        <v>736</v>
      </c>
      <c r="C24" s="178">
        <v>0</v>
      </c>
    </row>
    <row r="25" spans="1:3" ht="12.75">
      <c r="A25" s="176" t="s">
        <v>176</v>
      </c>
      <c r="B25" s="177" t="s">
        <v>737</v>
      </c>
      <c r="C25" s="178">
        <f>C23+C24</f>
        <v>462057</v>
      </c>
    </row>
    <row r="26" spans="1:3" ht="12.75">
      <c r="A26" s="176" t="s">
        <v>177</v>
      </c>
      <c r="B26" s="177" t="s">
        <v>738</v>
      </c>
      <c r="C26" s="178">
        <v>0</v>
      </c>
    </row>
    <row r="27" spans="1:3" ht="12.75">
      <c r="A27" s="176" t="s">
        <v>178</v>
      </c>
      <c r="B27" s="177" t="s">
        <v>739</v>
      </c>
      <c r="C27" s="178">
        <v>0</v>
      </c>
    </row>
  </sheetData>
  <sheetProtection/>
  <mergeCells count="2">
    <mergeCell ref="A6:C6"/>
    <mergeCell ref="A3:C3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C29"/>
    </sheetView>
  </sheetViews>
  <sheetFormatPr defaultColWidth="9.140625" defaultRowHeight="15"/>
  <cols>
    <col min="1" max="1" width="8.140625" style="171" customWidth="1"/>
    <col min="2" max="2" width="82.00390625" style="171" customWidth="1"/>
    <col min="3" max="3" width="19.140625" style="171" customWidth="1"/>
    <col min="4" max="16384" width="9.140625" style="171" customWidth="1"/>
  </cols>
  <sheetData>
    <row r="3" spans="1:3" ht="15.75">
      <c r="A3" s="1066" t="s">
        <v>1036</v>
      </c>
      <c r="B3" s="1066"/>
      <c r="C3" s="1066"/>
    </row>
    <row r="5" ht="12.75">
      <c r="C5" s="385" t="s">
        <v>904</v>
      </c>
    </row>
    <row r="6" spans="1:3" ht="12.75">
      <c r="A6" s="1064" t="s">
        <v>906</v>
      </c>
      <c r="B6" s="1065"/>
      <c r="C6" s="1065"/>
    </row>
    <row r="7" spans="1:3" ht="15">
      <c r="A7" s="172" t="s">
        <v>166</v>
      </c>
      <c r="B7" s="172" t="s">
        <v>103</v>
      </c>
      <c r="C7" s="172" t="s">
        <v>720</v>
      </c>
    </row>
    <row r="8" spans="1:3" ht="15">
      <c r="A8" s="172">
        <v>1</v>
      </c>
      <c r="B8" s="172">
        <v>2</v>
      </c>
      <c r="C8" s="172">
        <v>3</v>
      </c>
    </row>
    <row r="9" spans="1:3" ht="12.75">
      <c r="A9" s="173" t="s">
        <v>141</v>
      </c>
      <c r="B9" s="174" t="s">
        <v>721</v>
      </c>
      <c r="C9" s="175">
        <v>3145</v>
      </c>
    </row>
    <row r="10" spans="1:3" ht="12.75">
      <c r="A10" s="173" t="s">
        <v>144</v>
      </c>
      <c r="B10" s="174" t="s">
        <v>722</v>
      </c>
      <c r="C10" s="175">
        <v>-118449</v>
      </c>
    </row>
    <row r="11" spans="1:3" ht="12.75">
      <c r="A11" s="176" t="s">
        <v>147</v>
      </c>
      <c r="B11" s="177" t="s">
        <v>723</v>
      </c>
      <c r="C11" s="178">
        <f>SUM(C9:C10)</f>
        <v>-115304</v>
      </c>
    </row>
    <row r="12" spans="1:3" ht="12.75">
      <c r="A12" s="173" t="s">
        <v>150</v>
      </c>
      <c r="B12" s="174" t="s">
        <v>724</v>
      </c>
      <c r="C12" s="175">
        <v>116356</v>
      </c>
    </row>
    <row r="13" spans="1:3" ht="12.75">
      <c r="A13" s="173" t="s">
        <v>153</v>
      </c>
      <c r="B13" s="174" t="s">
        <v>725</v>
      </c>
      <c r="C13" s="175">
        <v>0</v>
      </c>
    </row>
    <row r="14" spans="1:3" ht="12.75">
      <c r="A14" s="176" t="s">
        <v>156</v>
      </c>
      <c r="B14" s="177" t="s">
        <v>726</v>
      </c>
      <c r="C14" s="178">
        <f>SUM(C12:C13)</f>
        <v>116356</v>
      </c>
    </row>
    <row r="15" spans="1:3" ht="12.75">
      <c r="A15" s="176" t="s">
        <v>159</v>
      </c>
      <c r="B15" s="177" t="s">
        <v>727</v>
      </c>
      <c r="C15" s="178">
        <f>C11+C14</f>
        <v>1052</v>
      </c>
    </row>
    <row r="16" spans="1:3" ht="12.75">
      <c r="A16" s="173" t="s">
        <v>167</v>
      </c>
      <c r="B16" s="174" t="s">
        <v>728</v>
      </c>
      <c r="C16" s="175">
        <v>0</v>
      </c>
    </row>
    <row r="17" spans="1:3" ht="12.75">
      <c r="A17" s="173" t="s">
        <v>168</v>
      </c>
      <c r="B17" s="174" t="s">
        <v>729</v>
      </c>
      <c r="C17" s="175">
        <v>0</v>
      </c>
    </row>
    <row r="18" spans="1:3" ht="12.75">
      <c r="A18" s="176" t="s">
        <v>169</v>
      </c>
      <c r="B18" s="177" t="s">
        <v>730</v>
      </c>
      <c r="C18" s="178">
        <v>0</v>
      </c>
    </row>
    <row r="19" spans="1:3" ht="12.75">
      <c r="A19" s="173" t="s">
        <v>170</v>
      </c>
      <c r="B19" s="174" t="s">
        <v>731</v>
      </c>
      <c r="C19" s="175">
        <v>0</v>
      </c>
    </row>
    <row r="20" spans="1:3" ht="12.75">
      <c r="A20" s="173" t="s">
        <v>171</v>
      </c>
      <c r="B20" s="174" t="s">
        <v>732</v>
      </c>
      <c r="C20" s="175">
        <v>0</v>
      </c>
    </row>
    <row r="21" spans="1:3" ht="12.75">
      <c r="A21" s="176" t="s">
        <v>172</v>
      </c>
      <c r="B21" s="177" t="s">
        <v>733</v>
      </c>
      <c r="C21" s="178">
        <v>0</v>
      </c>
    </row>
    <row r="22" spans="1:3" ht="12.75">
      <c r="A22" s="176" t="s">
        <v>173</v>
      </c>
      <c r="B22" s="177" t="s">
        <v>734</v>
      </c>
      <c r="C22" s="178">
        <v>0</v>
      </c>
    </row>
    <row r="23" spans="1:3" ht="12.75">
      <c r="A23" s="176" t="s">
        <v>174</v>
      </c>
      <c r="B23" s="177" t="s">
        <v>735</v>
      </c>
      <c r="C23" s="178">
        <f>C15+C22</f>
        <v>1052</v>
      </c>
    </row>
    <row r="24" spans="1:3" ht="12.75">
      <c r="A24" s="176" t="s">
        <v>175</v>
      </c>
      <c r="B24" s="177" t="s">
        <v>736</v>
      </c>
      <c r="C24" s="178">
        <v>0</v>
      </c>
    </row>
    <row r="25" spans="1:3" ht="12.75">
      <c r="A25" s="176" t="s">
        <v>176</v>
      </c>
      <c r="B25" s="177" t="s">
        <v>737</v>
      </c>
      <c r="C25" s="178">
        <f>C23+C24</f>
        <v>1052</v>
      </c>
    </row>
    <row r="26" spans="1:3" ht="12.75">
      <c r="A26" s="176" t="s">
        <v>177</v>
      </c>
      <c r="B26" s="177" t="s">
        <v>738</v>
      </c>
      <c r="C26" s="178">
        <v>0</v>
      </c>
    </row>
    <row r="27" spans="1:3" ht="12.75">
      <c r="A27" s="176" t="s">
        <v>178</v>
      </c>
      <c r="B27" s="177" t="s">
        <v>739</v>
      </c>
      <c r="C27" s="178">
        <v>0</v>
      </c>
    </row>
  </sheetData>
  <sheetProtection/>
  <mergeCells count="2">
    <mergeCell ref="A6:C6"/>
    <mergeCell ref="A3:C3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J32" sqref="J32"/>
    </sheetView>
  </sheetViews>
  <sheetFormatPr defaultColWidth="9.140625" defaultRowHeight="15"/>
  <cols>
    <col min="1" max="1" width="8.140625" style="171" customWidth="1"/>
    <col min="2" max="2" width="82.00390625" style="171" customWidth="1"/>
    <col min="3" max="3" width="19.140625" style="171" customWidth="1"/>
    <col min="4" max="16384" width="9.140625" style="171" customWidth="1"/>
  </cols>
  <sheetData>
    <row r="3" ht="15" customHeight="1"/>
    <row r="4" spans="1:3" ht="21.75" customHeight="1">
      <c r="A4" s="1066" t="s">
        <v>1036</v>
      </c>
      <c r="B4" s="1066"/>
      <c r="C4" s="1066"/>
    </row>
    <row r="6" ht="12.75" customHeight="1">
      <c r="C6" s="385" t="s">
        <v>905</v>
      </c>
    </row>
    <row r="7" spans="1:3" ht="12.75" customHeight="1">
      <c r="A7" s="1067" t="s">
        <v>1119</v>
      </c>
      <c r="B7" s="1068"/>
      <c r="C7" s="1069"/>
    </row>
    <row r="8" spans="1:3" ht="15">
      <c r="A8" s="172" t="s">
        <v>166</v>
      </c>
      <c r="B8" s="172" t="s">
        <v>103</v>
      </c>
      <c r="C8" s="172" t="s">
        <v>720</v>
      </c>
    </row>
    <row r="9" spans="1:3" ht="15">
      <c r="A9" s="172">
        <v>1</v>
      </c>
      <c r="B9" s="172">
        <v>2</v>
      </c>
      <c r="C9" s="172">
        <v>3</v>
      </c>
    </row>
    <row r="10" spans="1:3" ht="12.75">
      <c r="A10" s="173" t="s">
        <v>141</v>
      </c>
      <c r="B10" s="174" t="s">
        <v>721</v>
      </c>
      <c r="C10" s="175">
        <v>58558</v>
      </c>
    </row>
    <row r="11" spans="1:3" ht="12.75">
      <c r="A11" s="173" t="s">
        <v>144</v>
      </c>
      <c r="B11" s="174" t="s">
        <v>722</v>
      </c>
      <c r="C11" s="175">
        <v>-71369</v>
      </c>
    </row>
    <row r="12" spans="1:3" ht="12.75">
      <c r="A12" s="176" t="s">
        <v>147</v>
      </c>
      <c r="B12" s="177" t="s">
        <v>723</v>
      </c>
      <c r="C12" s="178">
        <f>SUM(C10:C11)</f>
        <v>-12811</v>
      </c>
    </row>
    <row r="13" spans="1:3" ht="12.75">
      <c r="A13" s="173" t="s">
        <v>150</v>
      </c>
      <c r="B13" s="174" t="s">
        <v>724</v>
      </c>
      <c r="C13" s="175">
        <v>13411</v>
      </c>
    </row>
    <row r="14" spans="1:3" ht="12.75">
      <c r="A14" s="173" t="s">
        <v>153</v>
      </c>
      <c r="B14" s="174" t="s">
        <v>725</v>
      </c>
      <c r="C14" s="175">
        <v>0</v>
      </c>
    </row>
    <row r="15" spans="1:3" ht="12.75">
      <c r="A15" s="176" t="s">
        <v>156</v>
      </c>
      <c r="B15" s="177" t="s">
        <v>726</v>
      </c>
      <c r="C15" s="178">
        <f>SUM(C13:C14)</f>
        <v>13411</v>
      </c>
    </row>
    <row r="16" spans="1:3" ht="12.75">
      <c r="A16" s="176" t="s">
        <v>159</v>
      </c>
      <c r="B16" s="177" t="s">
        <v>727</v>
      </c>
      <c r="C16" s="178">
        <f>C12+C15</f>
        <v>600</v>
      </c>
    </row>
    <row r="17" spans="1:3" ht="12.75">
      <c r="A17" s="173" t="s">
        <v>167</v>
      </c>
      <c r="B17" s="174" t="s">
        <v>728</v>
      </c>
      <c r="C17" s="175">
        <v>0</v>
      </c>
    </row>
    <row r="18" spans="1:3" ht="12.75">
      <c r="A18" s="173" t="s">
        <v>168</v>
      </c>
      <c r="B18" s="174" t="s">
        <v>729</v>
      </c>
      <c r="C18" s="175">
        <v>0</v>
      </c>
    </row>
    <row r="19" spans="1:3" ht="12.75">
      <c r="A19" s="176" t="s">
        <v>169</v>
      </c>
      <c r="B19" s="177" t="s">
        <v>730</v>
      </c>
      <c r="C19" s="178">
        <v>0</v>
      </c>
    </row>
    <row r="20" spans="1:3" ht="12.75">
      <c r="A20" s="173" t="s">
        <v>170</v>
      </c>
      <c r="B20" s="174" t="s">
        <v>731</v>
      </c>
      <c r="C20" s="175">
        <v>0</v>
      </c>
    </row>
    <row r="21" spans="1:3" ht="12.75">
      <c r="A21" s="173" t="s">
        <v>171</v>
      </c>
      <c r="B21" s="174" t="s">
        <v>732</v>
      </c>
      <c r="C21" s="175">
        <v>0</v>
      </c>
    </row>
    <row r="22" spans="1:3" ht="12.75">
      <c r="A22" s="176" t="s">
        <v>172</v>
      </c>
      <c r="B22" s="177" t="s">
        <v>733</v>
      </c>
      <c r="C22" s="178">
        <v>0</v>
      </c>
    </row>
    <row r="23" spans="1:3" ht="12.75">
      <c r="A23" s="176" t="s">
        <v>173</v>
      </c>
      <c r="B23" s="177" t="s">
        <v>734</v>
      </c>
      <c r="C23" s="178">
        <v>0</v>
      </c>
    </row>
    <row r="24" spans="1:3" ht="12.75">
      <c r="A24" s="176" t="s">
        <v>174</v>
      </c>
      <c r="B24" s="177" t="s">
        <v>735</v>
      </c>
      <c r="C24" s="178">
        <f>C16+C23</f>
        <v>600</v>
      </c>
    </row>
    <row r="25" spans="1:3" ht="12.75">
      <c r="A25" s="176" t="s">
        <v>175</v>
      </c>
      <c r="B25" s="177" t="s">
        <v>736</v>
      </c>
      <c r="C25" s="178">
        <v>0</v>
      </c>
    </row>
    <row r="26" spans="1:3" ht="12.75">
      <c r="A26" s="176" t="s">
        <v>176</v>
      </c>
      <c r="B26" s="177" t="s">
        <v>737</v>
      </c>
      <c r="C26" s="178">
        <f>C24+C25</f>
        <v>600</v>
      </c>
    </row>
    <row r="27" spans="1:3" ht="12.75">
      <c r="A27" s="176" t="s">
        <v>177</v>
      </c>
      <c r="B27" s="177" t="s">
        <v>738</v>
      </c>
      <c r="C27" s="178">
        <v>0</v>
      </c>
    </row>
    <row r="28" spans="1:3" ht="12.75">
      <c r="A28" s="176" t="s">
        <v>178</v>
      </c>
      <c r="B28" s="177" t="s">
        <v>739</v>
      </c>
      <c r="C28" s="178">
        <v>0</v>
      </c>
    </row>
  </sheetData>
  <sheetProtection/>
  <mergeCells count="2">
    <mergeCell ref="A7:C7"/>
    <mergeCell ref="A4:C4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5:C2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8.140625" style="171" customWidth="1"/>
    <col min="2" max="2" width="82.00390625" style="171" customWidth="1"/>
    <col min="3" max="3" width="19.140625" style="171" customWidth="1"/>
    <col min="4" max="16384" width="9.140625" style="171" customWidth="1"/>
  </cols>
  <sheetData>
    <row r="5" spans="1:3" ht="15.75">
      <c r="A5" s="1066" t="s">
        <v>1036</v>
      </c>
      <c r="B5" s="1066"/>
      <c r="C5" s="1066"/>
    </row>
    <row r="7" ht="12.75" customHeight="1">
      <c r="C7" s="385" t="s">
        <v>907</v>
      </c>
    </row>
    <row r="8" spans="1:3" ht="12.75" customHeight="1">
      <c r="A8" s="1064" t="s">
        <v>1120</v>
      </c>
      <c r="B8" s="1065"/>
      <c r="C8" s="1065"/>
    </row>
    <row r="9" spans="1:3" ht="15">
      <c r="A9" s="172" t="s">
        <v>166</v>
      </c>
      <c r="B9" s="172" t="s">
        <v>103</v>
      </c>
      <c r="C9" s="172" t="s">
        <v>720</v>
      </c>
    </row>
    <row r="10" spans="1:3" ht="15">
      <c r="A10" s="172">
        <v>1</v>
      </c>
      <c r="B10" s="172">
        <v>2</v>
      </c>
      <c r="C10" s="172">
        <v>3</v>
      </c>
    </row>
    <row r="11" spans="1:3" ht="12.75">
      <c r="A11" s="173" t="s">
        <v>141</v>
      </c>
      <c r="B11" s="174" t="s">
        <v>721</v>
      </c>
      <c r="C11" s="175">
        <v>1482</v>
      </c>
    </row>
    <row r="12" spans="1:3" ht="12.75">
      <c r="A12" s="173" t="s">
        <v>144</v>
      </c>
      <c r="B12" s="174" t="s">
        <v>722</v>
      </c>
      <c r="C12" s="175">
        <v>-112241</v>
      </c>
    </row>
    <row r="13" spans="1:3" ht="12.75">
      <c r="A13" s="176" t="s">
        <v>147</v>
      </c>
      <c r="B13" s="177" t="s">
        <v>723</v>
      </c>
      <c r="C13" s="178">
        <f>SUM(C11:C12)</f>
        <v>-110759</v>
      </c>
    </row>
    <row r="14" spans="1:3" ht="12.75">
      <c r="A14" s="173" t="s">
        <v>150</v>
      </c>
      <c r="B14" s="174" t="s">
        <v>724</v>
      </c>
      <c r="C14" s="175">
        <v>111039</v>
      </c>
    </row>
    <row r="15" spans="1:3" ht="12.75">
      <c r="A15" s="173" t="s">
        <v>153</v>
      </c>
      <c r="B15" s="174" t="s">
        <v>725</v>
      </c>
      <c r="C15" s="175">
        <v>0</v>
      </c>
    </row>
    <row r="16" spans="1:3" ht="12.75">
      <c r="A16" s="176" t="s">
        <v>156</v>
      </c>
      <c r="B16" s="177" t="s">
        <v>726</v>
      </c>
      <c r="C16" s="178">
        <f>SUM(C14:C15)</f>
        <v>111039</v>
      </c>
    </row>
    <row r="17" spans="1:3" ht="12.75">
      <c r="A17" s="176" t="s">
        <v>159</v>
      </c>
      <c r="B17" s="177" t="s">
        <v>727</v>
      </c>
      <c r="C17" s="178">
        <f>C13+C16</f>
        <v>280</v>
      </c>
    </row>
    <row r="18" spans="1:3" ht="12.75">
      <c r="A18" s="173" t="s">
        <v>167</v>
      </c>
      <c r="B18" s="174" t="s">
        <v>728</v>
      </c>
      <c r="C18" s="175">
        <v>0</v>
      </c>
    </row>
    <row r="19" spans="1:3" ht="12.75">
      <c r="A19" s="173" t="s">
        <v>168</v>
      </c>
      <c r="B19" s="174" t="s">
        <v>729</v>
      </c>
      <c r="C19" s="175">
        <v>0</v>
      </c>
    </row>
    <row r="20" spans="1:3" ht="12.75">
      <c r="A20" s="176" t="s">
        <v>169</v>
      </c>
      <c r="B20" s="177" t="s">
        <v>730</v>
      </c>
      <c r="C20" s="178">
        <v>0</v>
      </c>
    </row>
    <row r="21" spans="1:3" ht="12.75">
      <c r="A21" s="173" t="s">
        <v>170</v>
      </c>
      <c r="B21" s="174" t="s">
        <v>731</v>
      </c>
      <c r="C21" s="175">
        <v>0</v>
      </c>
    </row>
    <row r="22" spans="1:3" ht="12.75">
      <c r="A22" s="173" t="s">
        <v>171</v>
      </c>
      <c r="B22" s="174" t="s">
        <v>732</v>
      </c>
      <c r="C22" s="175">
        <v>0</v>
      </c>
    </row>
    <row r="23" spans="1:3" ht="12.75">
      <c r="A23" s="176" t="s">
        <v>172</v>
      </c>
      <c r="B23" s="177" t="s">
        <v>733</v>
      </c>
      <c r="C23" s="178">
        <v>0</v>
      </c>
    </row>
    <row r="24" spans="1:3" ht="12.75">
      <c r="A24" s="176" t="s">
        <v>173</v>
      </c>
      <c r="B24" s="177" t="s">
        <v>734</v>
      </c>
      <c r="C24" s="178">
        <v>0</v>
      </c>
    </row>
    <row r="25" spans="1:3" ht="12.75">
      <c r="A25" s="176" t="s">
        <v>174</v>
      </c>
      <c r="B25" s="177" t="s">
        <v>735</v>
      </c>
      <c r="C25" s="178">
        <f>C17+C24</f>
        <v>280</v>
      </c>
    </row>
    <row r="26" spans="1:3" ht="12.75">
      <c r="A26" s="176" t="s">
        <v>175</v>
      </c>
      <c r="B26" s="177" t="s">
        <v>736</v>
      </c>
      <c r="C26" s="178">
        <v>0</v>
      </c>
    </row>
    <row r="27" spans="1:3" ht="12.75">
      <c r="A27" s="176" t="s">
        <v>176</v>
      </c>
      <c r="B27" s="177" t="s">
        <v>737</v>
      </c>
      <c r="C27" s="178">
        <f>C25+C26</f>
        <v>280</v>
      </c>
    </row>
    <row r="28" spans="1:3" ht="12.75">
      <c r="A28" s="176" t="s">
        <v>177</v>
      </c>
      <c r="B28" s="177" t="s">
        <v>738</v>
      </c>
      <c r="C28" s="178">
        <v>0</v>
      </c>
    </row>
    <row r="29" spans="1:3" ht="12.75">
      <c r="A29" s="176" t="s">
        <v>178</v>
      </c>
      <c r="B29" s="177" t="s">
        <v>739</v>
      </c>
      <c r="C29" s="178">
        <v>0</v>
      </c>
    </row>
  </sheetData>
  <sheetProtection/>
  <mergeCells count="2">
    <mergeCell ref="A5:C5"/>
    <mergeCell ref="A8:C8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H33" sqref="H33"/>
    </sheetView>
  </sheetViews>
  <sheetFormatPr defaultColWidth="9.140625" defaultRowHeight="15"/>
  <cols>
    <col min="1" max="1" width="8.140625" style="171" customWidth="1"/>
    <col min="2" max="2" width="82.00390625" style="171" customWidth="1"/>
    <col min="3" max="3" width="19.140625" style="171" customWidth="1"/>
    <col min="4" max="16384" width="9.140625" style="171" customWidth="1"/>
  </cols>
  <sheetData>
    <row r="3" spans="1:3" ht="15.75">
      <c r="A3" s="1066" t="s">
        <v>1036</v>
      </c>
      <c r="B3" s="1066"/>
      <c r="C3" s="1066"/>
    </row>
    <row r="6" ht="12.75">
      <c r="C6" s="385" t="s">
        <v>909</v>
      </c>
    </row>
    <row r="7" spans="1:3" ht="12.75" customHeight="1">
      <c r="A7" s="1067" t="s">
        <v>908</v>
      </c>
      <c r="B7" s="1068"/>
      <c r="C7" s="1069"/>
    </row>
    <row r="8" spans="1:3" ht="15">
      <c r="A8" s="172" t="s">
        <v>166</v>
      </c>
      <c r="B8" s="172" t="s">
        <v>103</v>
      </c>
      <c r="C8" s="172" t="s">
        <v>720</v>
      </c>
    </row>
    <row r="9" spans="1:3" ht="15">
      <c r="A9" s="172">
        <v>1</v>
      </c>
      <c r="B9" s="172">
        <v>2</v>
      </c>
      <c r="C9" s="172">
        <v>3</v>
      </c>
    </row>
    <row r="10" spans="1:3" ht="12.75">
      <c r="A10" s="173" t="s">
        <v>141</v>
      </c>
      <c r="B10" s="174" t="s">
        <v>721</v>
      </c>
      <c r="C10" s="175">
        <v>19677</v>
      </c>
    </row>
    <row r="11" spans="1:3" ht="12.75">
      <c r="A11" s="173" t="s">
        <v>144</v>
      </c>
      <c r="B11" s="174" t="s">
        <v>722</v>
      </c>
      <c r="C11" s="175">
        <v>-36534</v>
      </c>
    </row>
    <row r="12" spans="1:3" ht="12.75">
      <c r="A12" s="176" t="s">
        <v>147</v>
      </c>
      <c r="B12" s="177" t="s">
        <v>723</v>
      </c>
      <c r="C12" s="178">
        <f>SUM(C10:C11)</f>
        <v>-16857</v>
      </c>
    </row>
    <row r="13" spans="1:3" ht="12.75">
      <c r="A13" s="173" t="s">
        <v>150</v>
      </c>
      <c r="B13" s="174" t="s">
        <v>724</v>
      </c>
      <c r="C13" s="175">
        <v>17322</v>
      </c>
    </row>
    <row r="14" spans="1:3" ht="12.75">
      <c r="A14" s="173" t="s">
        <v>153</v>
      </c>
      <c r="B14" s="174" t="s">
        <v>725</v>
      </c>
      <c r="C14" s="175">
        <v>0</v>
      </c>
    </row>
    <row r="15" spans="1:3" ht="12.75">
      <c r="A15" s="176" t="s">
        <v>156</v>
      </c>
      <c r="B15" s="177" t="s">
        <v>726</v>
      </c>
      <c r="C15" s="178">
        <f>SUM(C13:C14)</f>
        <v>17322</v>
      </c>
    </row>
    <row r="16" spans="1:3" ht="12.75">
      <c r="A16" s="176" t="s">
        <v>159</v>
      </c>
      <c r="B16" s="177" t="s">
        <v>727</v>
      </c>
      <c r="C16" s="178">
        <f>C12+C15</f>
        <v>465</v>
      </c>
    </row>
    <row r="17" spans="1:3" ht="12.75">
      <c r="A17" s="173" t="s">
        <v>167</v>
      </c>
      <c r="B17" s="174" t="s">
        <v>728</v>
      </c>
      <c r="C17" s="175">
        <v>0</v>
      </c>
    </row>
    <row r="18" spans="1:3" ht="12.75">
      <c r="A18" s="173" t="s">
        <v>168</v>
      </c>
      <c r="B18" s="174" t="s">
        <v>729</v>
      </c>
      <c r="C18" s="175">
        <v>0</v>
      </c>
    </row>
    <row r="19" spans="1:3" ht="12.75">
      <c r="A19" s="176" t="s">
        <v>169</v>
      </c>
      <c r="B19" s="177" t="s">
        <v>730</v>
      </c>
      <c r="C19" s="178">
        <v>0</v>
      </c>
    </row>
    <row r="20" spans="1:3" ht="12.75">
      <c r="A20" s="173" t="s">
        <v>170</v>
      </c>
      <c r="B20" s="174" t="s">
        <v>731</v>
      </c>
      <c r="C20" s="175">
        <v>0</v>
      </c>
    </row>
    <row r="21" spans="1:3" ht="12.75">
      <c r="A21" s="173" t="s">
        <v>171</v>
      </c>
      <c r="B21" s="174" t="s">
        <v>732</v>
      </c>
      <c r="C21" s="175">
        <v>0</v>
      </c>
    </row>
    <row r="22" spans="1:3" ht="12.75">
      <c r="A22" s="176" t="s">
        <v>172</v>
      </c>
      <c r="B22" s="177" t="s">
        <v>733</v>
      </c>
      <c r="C22" s="178">
        <v>0</v>
      </c>
    </row>
    <row r="23" spans="1:3" ht="12.75">
      <c r="A23" s="176" t="s">
        <v>173</v>
      </c>
      <c r="B23" s="177" t="s">
        <v>734</v>
      </c>
      <c r="C23" s="178">
        <v>0</v>
      </c>
    </row>
    <row r="24" spans="1:3" ht="12.75">
      <c r="A24" s="176" t="s">
        <v>174</v>
      </c>
      <c r="B24" s="177" t="s">
        <v>735</v>
      </c>
      <c r="C24" s="178">
        <f>C16+C23</f>
        <v>465</v>
      </c>
    </row>
    <row r="25" spans="1:3" ht="12.75">
      <c r="A25" s="176" t="s">
        <v>175</v>
      </c>
      <c r="B25" s="177" t="s">
        <v>736</v>
      </c>
      <c r="C25" s="178">
        <v>0</v>
      </c>
    </row>
    <row r="26" spans="1:3" ht="12.75">
      <c r="A26" s="176" t="s">
        <v>176</v>
      </c>
      <c r="B26" s="177" t="s">
        <v>737</v>
      </c>
      <c r="C26" s="178">
        <f>C24+C25</f>
        <v>465</v>
      </c>
    </row>
    <row r="27" spans="1:3" ht="12.75">
      <c r="A27" s="176" t="s">
        <v>177</v>
      </c>
      <c r="B27" s="177" t="s">
        <v>738</v>
      </c>
      <c r="C27" s="178">
        <v>0</v>
      </c>
    </row>
    <row r="28" spans="1:3" ht="12.75">
      <c r="A28" s="176" t="s">
        <v>178</v>
      </c>
      <c r="B28" s="177" t="s">
        <v>739</v>
      </c>
      <c r="C28" s="178">
        <v>0</v>
      </c>
    </row>
  </sheetData>
  <sheetProtection/>
  <mergeCells count="2">
    <mergeCell ref="A7:C7"/>
    <mergeCell ref="A3:C3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4:C3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8" sqref="C18"/>
    </sheetView>
  </sheetViews>
  <sheetFormatPr defaultColWidth="9.140625" defaultRowHeight="15"/>
  <cols>
    <col min="1" max="1" width="8.140625" style="171" customWidth="1"/>
    <col min="2" max="2" width="82.00390625" style="171" customWidth="1"/>
    <col min="3" max="3" width="19.140625" style="171" customWidth="1"/>
    <col min="4" max="16384" width="9.140625" style="171" customWidth="1"/>
  </cols>
  <sheetData>
    <row r="4" spans="1:3" ht="15.75">
      <c r="A4" s="1066" t="s">
        <v>1036</v>
      </c>
      <c r="B4" s="1066"/>
      <c r="C4" s="1066"/>
    </row>
    <row r="7" ht="12.75">
      <c r="C7" s="385" t="s">
        <v>911</v>
      </c>
    </row>
    <row r="9" spans="1:3" ht="12.75">
      <c r="A9" s="1064" t="s">
        <v>910</v>
      </c>
      <c r="B9" s="1065"/>
      <c r="C9" s="1065"/>
    </row>
    <row r="10" spans="1:3" ht="15">
      <c r="A10" s="172" t="s">
        <v>166</v>
      </c>
      <c r="B10" s="172" t="s">
        <v>103</v>
      </c>
      <c r="C10" s="172" t="s">
        <v>720</v>
      </c>
    </row>
    <row r="11" spans="1:3" ht="15">
      <c r="A11" s="172">
        <v>1</v>
      </c>
      <c r="B11" s="172">
        <v>2</v>
      </c>
      <c r="C11" s="172">
        <v>3</v>
      </c>
    </row>
    <row r="12" spans="1:3" ht="12.75">
      <c r="A12" s="173" t="s">
        <v>141</v>
      </c>
      <c r="B12" s="174" t="s">
        <v>721</v>
      </c>
      <c r="C12" s="175">
        <v>22769</v>
      </c>
    </row>
    <row r="13" spans="1:3" ht="12.75">
      <c r="A13" s="173" t="s">
        <v>144</v>
      </c>
      <c r="B13" s="174" t="s">
        <v>722</v>
      </c>
      <c r="C13" s="175">
        <v>-52717</v>
      </c>
    </row>
    <row r="14" spans="1:3" ht="12.75">
      <c r="A14" s="176" t="s">
        <v>147</v>
      </c>
      <c r="B14" s="177" t="s">
        <v>723</v>
      </c>
      <c r="C14" s="178">
        <f>SUM(C12:C13)</f>
        <v>-29948</v>
      </c>
    </row>
    <row r="15" spans="1:3" ht="12.75">
      <c r="A15" s="173" t="s">
        <v>150</v>
      </c>
      <c r="B15" s="174" t="s">
        <v>724</v>
      </c>
      <c r="C15" s="175">
        <v>30836</v>
      </c>
    </row>
    <row r="16" spans="1:3" ht="12.75">
      <c r="A16" s="173" t="s">
        <v>153</v>
      </c>
      <c r="B16" s="174" t="s">
        <v>725</v>
      </c>
      <c r="C16" s="175">
        <v>0</v>
      </c>
    </row>
    <row r="17" spans="1:3" ht="12.75">
      <c r="A17" s="176" t="s">
        <v>156</v>
      </c>
      <c r="B17" s="177" t="s">
        <v>726</v>
      </c>
      <c r="C17" s="178">
        <f>SUM(C15:C16)</f>
        <v>30836</v>
      </c>
    </row>
    <row r="18" spans="1:3" ht="12.75">
      <c r="A18" s="176" t="s">
        <v>159</v>
      </c>
      <c r="B18" s="177" t="s">
        <v>727</v>
      </c>
      <c r="C18" s="178">
        <f>C14+C17</f>
        <v>888</v>
      </c>
    </row>
    <row r="19" spans="1:3" ht="12.75">
      <c r="A19" s="173" t="s">
        <v>167</v>
      </c>
      <c r="B19" s="174" t="s">
        <v>728</v>
      </c>
      <c r="C19" s="175">
        <v>0</v>
      </c>
    </row>
    <row r="20" spans="1:3" ht="12.75">
      <c r="A20" s="173" t="s">
        <v>168</v>
      </c>
      <c r="B20" s="174" t="s">
        <v>729</v>
      </c>
      <c r="C20" s="175">
        <v>0</v>
      </c>
    </row>
    <row r="21" spans="1:3" ht="12.75">
      <c r="A21" s="176" t="s">
        <v>169</v>
      </c>
      <c r="B21" s="177" t="s">
        <v>730</v>
      </c>
      <c r="C21" s="178">
        <v>0</v>
      </c>
    </row>
    <row r="22" spans="1:3" ht="12.75">
      <c r="A22" s="173" t="s">
        <v>170</v>
      </c>
      <c r="B22" s="174" t="s">
        <v>731</v>
      </c>
      <c r="C22" s="175">
        <v>0</v>
      </c>
    </row>
    <row r="23" spans="1:3" ht="12.75">
      <c r="A23" s="173" t="s">
        <v>171</v>
      </c>
      <c r="B23" s="174" t="s">
        <v>732</v>
      </c>
      <c r="C23" s="175">
        <v>0</v>
      </c>
    </row>
    <row r="24" spans="1:3" ht="12.75">
      <c r="A24" s="176" t="s">
        <v>172</v>
      </c>
      <c r="B24" s="177" t="s">
        <v>733</v>
      </c>
      <c r="C24" s="178">
        <v>0</v>
      </c>
    </row>
    <row r="25" spans="1:3" ht="12.75">
      <c r="A25" s="176" t="s">
        <v>173</v>
      </c>
      <c r="B25" s="177" t="s">
        <v>734</v>
      </c>
      <c r="C25" s="178">
        <v>0</v>
      </c>
    </row>
    <row r="26" spans="1:3" ht="12.75">
      <c r="A26" s="176" t="s">
        <v>174</v>
      </c>
      <c r="B26" s="177" t="s">
        <v>735</v>
      </c>
      <c r="C26" s="178">
        <f>C18+C25</f>
        <v>888</v>
      </c>
    </row>
    <row r="27" spans="1:3" ht="12.75">
      <c r="A27" s="176" t="s">
        <v>175</v>
      </c>
      <c r="B27" s="177" t="s">
        <v>736</v>
      </c>
      <c r="C27" s="178">
        <v>0</v>
      </c>
    </row>
    <row r="28" spans="1:3" ht="12.75">
      <c r="A28" s="176" t="s">
        <v>176</v>
      </c>
      <c r="B28" s="177" t="s">
        <v>737</v>
      </c>
      <c r="C28" s="178">
        <f>C26+C27</f>
        <v>888</v>
      </c>
    </row>
    <row r="29" spans="1:3" ht="12.75">
      <c r="A29" s="176" t="s">
        <v>177</v>
      </c>
      <c r="B29" s="177" t="s">
        <v>738</v>
      </c>
      <c r="C29" s="178">
        <v>0</v>
      </c>
    </row>
    <row r="30" spans="1:3" ht="12.75">
      <c r="A30" s="176" t="s">
        <v>178</v>
      </c>
      <c r="B30" s="177" t="s">
        <v>739</v>
      </c>
      <c r="C30" s="178">
        <v>0</v>
      </c>
    </row>
  </sheetData>
  <sheetProtection/>
  <mergeCells count="2">
    <mergeCell ref="A9:C9"/>
    <mergeCell ref="A4:C4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4">
      <selection activeCell="A4" sqref="A4:J32"/>
    </sheetView>
  </sheetViews>
  <sheetFormatPr defaultColWidth="9.140625" defaultRowHeight="15"/>
  <cols>
    <col min="1" max="1" width="46.00390625" style="0" customWidth="1"/>
    <col min="2" max="2" width="12.8515625" style="0" customWidth="1"/>
    <col min="3" max="3" width="12.28125" style="0" customWidth="1"/>
    <col min="4" max="4" width="11.7109375" style="0" customWidth="1"/>
    <col min="5" max="5" width="12.421875" style="0" customWidth="1"/>
    <col min="6" max="6" width="10.28125" style="0" customWidth="1"/>
    <col min="7" max="7" width="11.00390625" style="0" customWidth="1"/>
    <col min="8" max="8" width="11.140625" style="0" customWidth="1"/>
    <col min="10" max="10" width="13.140625" style="0" customWidth="1"/>
  </cols>
  <sheetData>
    <row r="1" spans="1:8" ht="15">
      <c r="A1" s="1062"/>
      <c r="B1" s="1047"/>
      <c r="C1" s="1047"/>
      <c r="D1" s="1047"/>
      <c r="E1" s="1047"/>
      <c r="F1" s="1047"/>
      <c r="G1" s="1047"/>
      <c r="H1" s="1047"/>
    </row>
    <row r="2" ht="15">
      <c r="A2" s="1"/>
    </row>
    <row r="3" spans="1:8" ht="15">
      <c r="A3" s="1025" t="s">
        <v>1113</v>
      </c>
      <c r="B3" s="1063"/>
      <c r="C3" s="1063"/>
      <c r="D3" s="1063"/>
      <c r="E3" s="1063"/>
      <c r="F3" s="1063"/>
      <c r="G3" s="1063"/>
      <c r="H3" s="1063"/>
    </row>
    <row r="4" spans="1:8" ht="25.5" customHeight="1">
      <c r="A4" s="1025" t="s">
        <v>87</v>
      </c>
      <c r="B4" s="1047"/>
      <c r="C4" s="1047"/>
      <c r="D4" s="1047"/>
      <c r="E4" s="1047"/>
      <c r="F4" s="1047"/>
      <c r="G4" s="1047"/>
      <c r="H4" s="1047"/>
    </row>
    <row r="6" spans="1:10" ht="63.75" customHeight="1">
      <c r="A6" s="1071"/>
      <c r="B6" s="1071"/>
      <c r="C6" s="1071"/>
      <c r="D6" s="1071"/>
      <c r="E6" s="1071"/>
      <c r="F6" s="1071"/>
      <c r="G6" s="1071"/>
      <c r="H6" s="1070" t="s">
        <v>746</v>
      </c>
      <c r="I6" s="1070"/>
      <c r="J6" s="1070"/>
    </row>
    <row r="7" spans="1:10" s="190" customFormat="1" ht="36.75">
      <c r="A7" s="428" t="s">
        <v>20</v>
      </c>
      <c r="B7" s="429" t="s">
        <v>21</v>
      </c>
      <c r="C7" s="429" t="s">
        <v>22</v>
      </c>
      <c r="D7" s="429" t="s">
        <v>23</v>
      </c>
      <c r="E7" s="429" t="s">
        <v>24</v>
      </c>
      <c r="F7" s="429" t="s">
        <v>808</v>
      </c>
      <c r="G7" s="429" t="s">
        <v>809</v>
      </c>
      <c r="H7" s="429" t="s">
        <v>810</v>
      </c>
      <c r="I7" s="429" t="s">
        <v>49</v>
      </c>
      <c r="J7" s="429" t="s">
        <v>370</v>
      </c>
    </row>
    <row r="8" spans="1:10" ht="15.75">
      <c r="A8" s="15"/>
      <c r="B8" s="15"/>
      <c r="C8" s="16"/>
      <c r="D8" s="16"/>
      <c r="E8" s="16"/>
      <c r="F8" s="16"/>
      <c r="G8" s="16"/>
      <c r="H8" s="16"/>
      <c r="I8" s="235"/>
      <c r="J8" s="235"/>
    </row>
    <row r="9" spans="1:10" ht="15.75">
      <c r="A9" s="15"/>
      <c r="B9" s="15"/>
      <c r="C9" s="16"/>
      <c r="D9" s="16"/>
      <c r="E9" s="16"/>
      <c r="F9" s="16"/>
      <c r="G9" s="16"/>
      <c r="H9" s="16"/>
      <c r="I9" s="235"/>
      <c r="J9" s="235"/>
    </row>
    <row r="10" spans="1:10" ht="15.75">
      <c r="A10" s="15"/>
      <c r="B10" s="15"/>
      <c r="C10" s="16"/>
      <c r="D10" s="16"/>
      <c r="E10" s="16"/>
      <c r="F10" s="16"/>
      <c r="G10" s="16"/>
      <c r="H10" s="16"/>
      <c r="I10" s="235"/>
      <c r="J10" s="235"/>
    </row>
    <row r="11" spans="1:10" ht="15.75">
      <c r="A11" s="15"/>
      <c r="B11" s="15"/>
      <c r="C11" s="16"/>
      <c r="D11" s="16"/>
      <c r="E11" s="16"/>
      <c r="F11" s="16"/>
      <c r="G11" s="16"/>
      <c r="H11" s="16"/>
      <c r="I11" s="235"/>
      <c r="J11" s="235"/>
    </row>
    <row r="12" spans="1:10" ht="15">
      <c r="A12" s="17" t="s">
        <v>26</v>
      </c>
      <c r="B12" s="17"/>
      <c r="C12" s="18"/>
      <c r="D12" s="18"/>
      <c r="E12" s="18"/>
      <c r="F12" s="18"/>
      <c r="G12" s="18"/>
      <c r="H12" s="18"/>
      <c r="I12" s="235"/>
      <c r="J12" s="235">
        <v>0</v>
      </c>
    </row>
    <row r="13" spans="1:10" ht="15.75">
      <c r="A13" s="15"/>
      <c r="B13" s="15"/>
      <c r="C13" s="16"/>
      <c r="D13" s="16"/>
      <c r="E13" s="16"/>
      <c r="F13" s="16"/>
      <c r="G13" s="16"/>
      <c r="H13" s="16"/>
      <c r="I13" s="235"/>
      <c r="J13" s="235"/>
    </row>
    <row r="14" spans="1:10" ht="15.75">
      <c r="A14" s="15"/>
      <c r="B14" s="15"/>
      <c r="C14" s="16"/>
      <c r="D14" s="16"/>
      <c r="E14" s="16"/>
      <c r="F14" s="16"/>
      <c r="G14" s="16"/>
      <c r="H14" s="16"/>
      <c r="I14" s="235"/>
      <c r="J14" s="235"/>
    </row>
    <row r="15" spans="1:10" ht="15.75">
      <c r="A15" s="15"/>
      <c r="B15" s="15"/>
      <c r="C15" s="16"/>
      <c r="D15" s="16"/>
      <c r="E15" s="16"/>
      <c r="F15" s="16"/>
      <c r="G15" s="16"/>
      <c r="H15" s="16"/>
      <c r="I15" s="235"/>
      <c r="J15" s="235"/>
    </row>
    <row r="16" spans="1:10" ht="15.75">
      <c r="A16" s="15"/>
      <c r="B16" s="15"/>
      <c r="C16" s="16"/>
      <c r="D16" s="16"/>
      <c r="E16" s="16"/>
      <c r="F16" s="16"/>
      <c r="G16" s="16"/>
      <c r="H16" s="16"/>
      <c r="I16" s="235"/>
      <c r="J16" s="235"/>
    </row>
    <row r="17" spans="1:10" ht="15">
      <c r="A17" s="17" t="s">
        <v>27</v>
      </c>
      <c r="B17" s="17"/>
      <c r="C17" s="18"/>
      <c r="D17" s="18"/>
      <c r="E17" s="18"/>
      <c r="F17" s="18"/>
      <c r="G17" s="18"/>
      <c r="H17" s="18"/>
      <c r="I17" s="235"/>
      <c r="J17" s="235"/>
    </row>
    <row r="18" spans="1:10" ht="15.75">
      <c r="A18" s="13" t="s">
        <v>371</v>
      </c>
      <c r="B18" s="15"/>
      <c r="C18" s="16"/>
      <c r="D18" s="16"/>
      <c r="E18" s="16"/>
      <c r="F18" s="16"/>
      <c r="G18" s="16"/>
      <c r="H18" s="16"/>
      <c r="I18" s="235"/>
      <c r="J18" s="235"/>
    </row>
    <row r="19" spans="1:10" ht="15.75">
      <c r="A19" s="239" t="s">
        <v>374</v>
      </c>
      <c r="B19" s="651" t="s">
        <v>1035</v>
      </c>
      <c r="C19" s="16">
        <v>0</v>
      </c>
      <c r="D19" s="770">
        <v>468</v>
      </c>
      <c r="E19" s="769">
        <v>5741</v>
      </c>
      <c r="F19" s="769">
        <v>5540</v>
      </c>
      <c r="G19" s="769">
        <v>5176</v>
      </c>
      <c r="H19" s="769">
        <v>5123</v>
      </c>
      <c r="I19" s="94">
        <v>17066</v>
      </c>
      <c r="J19" s="621">
        <f>SUM(C19:I19)</f>
        <v>39114</v>
      </c>
    </row>
    <row r="20" spans="1:10" ht="15.75">
      <c r="A20" s="15"/>
      <c r="B20" s="15"/>
      <c r="C20" s="16"/>
      <c r="D20" s="511"/>
      <c r="E20" s="511"/>
      <c r="F20" s="511"/>
      <c r="G20" s="511"/>
      <c r="H20" s="511"/>
      <c r="I20" s="763"/>
      <c r="J20" s="763"/>
    </row>
    <row r="21" spans="1:10" ht="15.75">
      <c r="A21" s="15"/>
      <c r="B21" s="15"/>
      <c r="C21" s="16"/>
      <c r="D21" s="511"/>
      <c r="E21" s="511"/>
      <c r="F21" s="511"/>
      <c r="G21" s="511"/>
      <c r="H21" s="511"/>
      <c r="I21" s="763"/>
      <c r="J21" s="763"/>
    </row>
    <row r="22" spans="1:10" ht="15">
      <c r="A22" s="17" t="s">
        <v>28</v>
      </c>
      <c r="B22" s="17"/>
      <c r="C22" s="18"/>
      <c r="D22" s="18">
        <f aca="true" t="shared" si="0" ref="D22:I22">D23+D24+D25+D26+D27</f>
        <v>4601</v>
      </c>
      <c r="E22" s="18">
        <f t="shared" si="0"/>
        <v>8872</v>
      </c>
      <c r="F22" s="18">
        <f t="shared" si="0"/>
        <v>16744</v>
      </c>
      <c r="G22" s="18">
        <f t="shared" si="0"/>
        <v>419099</v>
      </c>
      <c r="H22" s="18">
        <f t="shared" si="0"/>
        <v>18485</v>
      </c>
      <c r="I22" s="18">
        <f t="shared" si="0"/>
        <v>18486</v>
      </c>
      <c r="J22" s="621">
        <f>SUM(D22:I22)</f>
        <v>486287</v>
      </c>
    </row>
    <row r="23" spans="1:10" ht="15.75">
      <c r="A23" s="15" t="s">
        <v>1030</v>
      </c>
      <c r="B23" s="651" t="s">
        <v>1174</v>
      </c>
      <c r="C23" s="18"/>
      <c r="D23" s="16"/>
      <c r="E23" s="16"/>
      <c r="F23" s="16">
        <v>9527</v>
      </c>
      <c r="G23" s="16">
        <v>8649</v>
      </c>
      <c r="H23" s="16">
        <v>18485</v>
      </c>
      <c r="I23" s="630">
        <v>18486</v>
      </c>
      <c r="J23" s="630">
        <f>SUM(D23:I23)</f>
        <v>55147</v>
      </c>
    </row>
    <row r="24" spans="1:10" ht="15.75">
      <c r="A24" s="15" t="s">
        <v>1031</v>
      </c>
      <c r="B24" s="651" t="s">
        <v>1173</v>
      </c>
      <c r="C24" s="18"/>
      <c r="D24" s="16"/>
      <c r="E24" s="16"/>
      <c r="F24" s="16">
        <v>5697</v>
      </c>
      <c r="G24" s="16">
        <v>126750</v>
      </c>
      <c r="H24" s="16"/>
      <c r="I24" s="630"/>
      <c r="J24" s="630">
        <f>SUM(D24:I24)</f>
        <v>132447</v>
      </c>
    </row>
    <row r="25" spans="1:10" ht="15.75">
      <c r="A25" s="15" t="s">
        <v>1032</v>
      </c>
      <c r="B25" s="651" t="s">
        <v>1175</v>
      </c>
      <c r="C25" s="16"/>
      <c r="D25" s="16">
        <v>4601</v>
      </c>
      <c r="E25" s="16">
        <v>8872</v>
      </c>
      <c r="F25" s="16"/>
      <c r="G25" s="16">
        <v>161655</v>
      </c>
      <c r="H25" s="16"/>
      <c r="I25" s="630"/>
      <c r="J25" s="630">
        <f>SUM(C25:I25)</f>
        <v>175128</v>
      </c>
    </row>
    <row r="26" spans="1:10" ht="15.75">
      <c r="A26" s="15" t="s">
        <v>1033</v>
      </c>
      <c r="B26" s="651" t="s">
        <v>1173</v>
      </c>
      <c r="C26" s="16"/>
      <c r="D26" s="16"/>
      <c r="E26" s="16"/>
      <c r="F26" s="16">
        <v>254</v>
      </c>
      <c r="G26" s="16">
        <v>61475</v>
      </c>
      <c r="H26" s="16"/>
      <c r="I26" s="630"/>
      <c r="J26" s="630">
        <f>SUM(C26:I26)</f>
        <v>61729</v>
      </c>
    </row>
    <row r="27" spans="1:10" ht="15.75">
      <c r="A27" s="15" t="s">
        <v>1034</v>
      </c>
      <c r="B27" s="651" t="s">
        <v>1173</v>
      </c>
      <c r="C27" s="16"/>
      <c r="D27" s="16"/>
      <c r="E27" s="16"/>
      <c r="F27" s="16">
        <v>1266</v>
      </c>
      <c r="G27" s="16">
        <v>60570</v>
      </c>
      <c r="H27" s="16"/>
      <c r="I27" s="630"/>
      <c r="J27" s="630">
        <f>SUM(C27:I27)</f>
        <v>61836</v>
      </c>
    </row>
    <row r="28" spans="1:10" ht="15.75">
      <c r="A28" s="15"/>
      <c r="B28" s="651"/>
      <c r="C28" s="16"/>
      <c r="D28" s="16"/>
      <c r="E28" s="16"/>
      <c r="F28" s="16"/>
      <c r="G28" s="16"/>
      <c r="H28" s="16"/>
      <c r="I28" s="630"/>
      <c r="J28" s="630"/>
    </row>
    <row r="29" spans="1:10" ht="15.75">
      <c r="A29" s="17" t="s">
        <v>29</v>
      </c>
      <c r="B29" s="651"/>
      <c r="C29" s="18"/>
      <c r="D29" s="16"/>
      <c r="E29" s="16"/>
      <c r="F29" s="16"/>
      <c r="G29" s="16"/>
      <c r="H29" s="16"/>
      <c r="I29" s="13"/>
      <c r="J29" s="13"/>
    </row>
    <row r="30" spans="1:10" ht="15.75">
      <c r="A30" s="15"/>
      <c r="B30" s="15"/>
      <c r="C30" s="16"/>
      <c r="D30" s="16"/>
      <c r="E30" s="16"/>
      <c r="F30" s="16"/>
      <c r="G30" s="16"/>
      <c r="H30" s="16"/>
      <c r="I30" s="13"/>
      <c r="J30" s="630">
        <f>SUM(C30:I30)</f>
        <v>0</v>
      </c>
    </row>
    <row r="31" spans="1:10" ht="15.75">
      <c r="A31" s="17"/>
      <c r="B31" s="17"/>
      <c r="C31" s="18"/>
      <c r="D31" s="18"/>
      <c r="E31" s="18"/>
      <c r="F31" s="18"/>
      <c r="G31" s="18"/>
      <c r="H31" s="18"/>
      <c r="I31" s="426"/>
      <c r="J31" s="426"/>
    </row>
    <row r="32" spans="1:10" ht="16.5">
      <c r="A32" s="237" t="s">
        <v>30</v>
      </c>
      <c r="B32" s="238"/>
      <c r="C32" s="427">
        <f>SUM(C8:C31)</f>
        <v>0</v>
      </c>
      <c r="D32" s="427">
        <f>D12+D19+D22</f>
        <v>5069</v>
      </c>
      <c r="E32" s="427">
        <f aca="true" t="shared" si="1" ref="E32:J32">E12+E19+E22</f>
        <v>14613</v>
      </c>
      <c r="F32" s="427">
        <f t="shared" si="1"/>
        <v>22284</v>
      </c>
      <c r="G32" s="427">
        <f t="shared" si="1"/>
        <v>424275</v>
      </c>
      <c r="H32" s="427">
        <f t="shared" si="1"/>
        <v>23608</v>
      </c>
      <c r="I32" s="427">
        <f t="shared" si="1"/>
        <v>35552</v>
      </c>
      <c r="J32" s="427">
        <f t="shared" si="1"/>
        <v>525401</v>
      </c>
    </row>
    <row r="33" spans="1:8" ht="15.75">
      <c r="A33" s="14"/>
      <c r="B33" s="14"/>
      <c r="C33" s="14"/>
      <c r="D33" s="14"/>
      <c r="E33" s="14"/>
      <c r="F33" s="14"/>
      <c r="G33" s="14"/>
      <c r="H33" s="14"/>
    </row>
    <row r="34" spans="1:8" ht="15.75">
      <c r="A34" s="14"/>
      <c r="B34" s="14"/>
      <c r="C34" s="14"/>
      <c r="D34" s="14"/>
      <c r="E34" s="14"/>
      <c r="F34" s="14"/>
      <c r="G34" s="14"/>
      <c r="H34" s="14"/>
    </row>
    <row r="35" spans="1:8" ht="15.75">
      <c r="A35" s="14"/>
      <c r="B35" s="14"/>
      <c r="C35" s="14"/>
      <c r="D35" s="14"/>
      <c r="E35" s="14"/>
      <c r="F35" s="14"/>
      <c r="G35" s="14"/>
      <c r="H35" s="14"/>
    </row>
    <row r="36" spans="1:8" ht="15.75">
      <c r="A36" s="14"/>
      <c r="B36" s="14"/>
      <c r="C36" s="14"/>
      <c r="D36" s="14"/>
      <c r="E36" s="14"/>
      <c r="F36" s="14"/>
      <c r="G36" s="14"/>
      <c r="H36" s="14"/>
    </row>
  </sheetData>
  <sheetProtection/>
  <mergeCells count="5">
    <mergeCell ref="A1:H1"/>
    <mergeCell ref="A3:H3"/>
    <mergeCell ref="A4:H4"/>
    <mergeCell ref="H6:J6"/>
    <mergeCell ref="A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7">
      <selection activeCell="A2" sqref="A2:D43"/>
    </sheetView>
  </sheetViews>
  <sheetFormatPr defaultColWidth="9.140625" defaultRowHeight="15"/>
  <cols>
    <col min="1" max="1" width="74.7109375" style="0" customWidth="1"/>
    <col min="2" max="2" width="15.421875" style="0" customWidth="1"/>
    <col min="3" max="3" width="14.00390625" style="0" customWidth="1"/>
    <col min="4" max="4" width="14.57421875" style="0" customWidth="1"/>
  </cols>
  <sheetData>
    <row r="1" spans="1:4" ht="32.25" customHeight="1">
      <c r="A1" s="1062"/>
      <c r="B1" s="1047"/>
      <c r="C1" s="1047"/>
      <c r="D1" s="1047"/>
    </row>
    <row r="2" ht="15">
      <c r="A2" s="1"/>
    </row>
    <row r="3" spans="1:4" ht="15">
      <c r="A3" s="1025" t="s">
        <v>1113</v>
      </c>
      <c r="B3" s="1063"/>
      <c r="C3" s="1063"/>
      <c r="D3" s="1063"/>
    </row>
    <row r="4" spans="1:4" ht="27" customHeight="1">
      <c r="A4" s="1025" t="s">
        <v>88</v>
      </c>
      <c r="B4" s="1063"/>
      <c r="C4" s="1063"/>
      <c r="D4" s="1063"/>
    </row>
    <row r="5" ht="15.75" thickBot="1">
      <c r="C5" s="382" t="s">
        <v>747</v>
      </c>
    </row>
    <row r="6" spans="1:4" ht="36.75">
      <c r="A6" s="19" t="s">
        <v>31</v>
      </c>
      <c r="B6" s="20" t="s">
        <v>32</v>
      </c>
      <c r="C6" s="20" t="s">
        <v>33</v>
      </c>
      <c r="D6" s="21" t="s">
        <v>34</v>
      </c>
    </row>
    <row r="7" spans="1:4" ht="15">
      <c r="A7" s="22"/>
      <c r="B7" s="23"/>
      <c r="C7" s="23"/>
      <c r="D7" s="24"/>
    </row>
    <row r="8" spans="1:4" ht="15">
      <c r="A8" s="22" t="s">
        <v>35</v>
      </c>
      <c r="B8" s="23">
        <v>5699</v>
      </c>
      <c r="C8" s="23">
        <v>132</v>
      </c>
      <c r="D8" s="24"/>
    </row>
    <row r="9" spans="1:4" ht="15">
      <c r="A9" s="22" t="s">
        <v>8</v>
      </c>
      <c r="B9" s="23">
        <v>286</v>
      </c>
      <c r="C9" s="23">
        <v>0</v>
      </c>
      <c r="D9" s="24"/>
    </row>
    <row r="10" spans="1:4" ht="15">
      <c r="A10" s="22" t="s">
        <v>36</v>
      </c>
      <c r="B10" s="23">
        <v>291732</v>
      </c>
      <c r="C10" s="23">
        <v>0</v>
      </c>
      <c r="D10" s="24"/>
    </row>
    <row r="11" spans="1:4" ht="15">
      <c r="A11" s="25" t="s">
        <v>37</v>
      </c>
      <c r="B11" s="23">
        <v>18769</v>
      </c>
      <c r="C11" s="23">
        <v>0</v>
      </c>
      <c r="D11" s="24"/>
    </row>
    <row r="12" spans="1:4" ht="15">
      <c r="A12" s="25"/>
      <c r="B12" s="23"/>
      <c r="C12" s="23"/>
      <c r="D12" s="24"/>
    </row>
    <row r="13" spans="1:4" ht="15.75">
      <c r="A13" s="26"/>
      <c r="B13" s="23"/>
      <c r="C13" s="23"/>
      <c r="D13" s="24"/>
    </row>
    <row r="14" spans="1:4" ht="16.5" thickBot="1">
      <c r="A14" s="27" t="s">
        <v>793</v>
      </c>
      <c r="B14" s="28">
        <f>SUM(B7:B13)</f>
        <v>316486</v>
      </c>
      <c r="C14" s="28">
        <f>SUM(C7:C13)</f>
        <v>132</v>
      </c>
      <c r="D14" s="29"/>
    </row>
    <row r="15" spans="1:4" ht="16.5" thickBot="1">
      <c r="A15" s="1072"/>
      <c r="B15" s="1073"/>
      <c r="C15" s="1073"/>
      <c r="D15" s="1074"/>
    </row>
    <row r="16" spans="1:4" ht="37.5" thickBot="1">
      <c r="A16" s="19" t="s">
        <v>38</v>
      </c>
      <c r="B16" s="30" t="s">
        <v>32</v>
      </c>
      <c r="C16" s="20" t="s">
        <v>33</v>
      </c>
      <c r="D16" s="31" t="s">
        <v>34</v>
      </c>
    </row>
    <row r="17" spans="1:4" ht="15">
      <c r="A17" s="84" t="s">
        <v>792</v>
      </c>
      <c r="B17" s="33"/>
      <c r="C17" s="33">
        <v>0</v>
      </c>
      <c r="D17" s="34"/>
    </row>
    <row r="18" spans="1:4" ht="15">
      <c r="A18" s="32"/>
      <c r="B18" s="33"/>
      <c r="C18" s="33"/>
      <c r="D18" s="34"/>
    </row>
    <row r="19" spans="1:4" ht="15">
      <c r="A19" s="35"/>
      <c r="B19" s="23"/>
      <c r="C19" s="23"/>
      <c r="D19" s="24"/>
    </row>
    <row r="20" spans="1:4" ht="15">
      <c r="A20" s="35"/>
      <c r="B20" s="23"/>
      <c r="C20" s="23"/>
      <c r="D20" s="24"/>
    </row>
    <row r="21" spans="1:4" ht="15.75" thickBot="1">
      <c r="A21" s="36" t="s">
        <v>794</v>
      </c>
      <c r="B21" s="37">
        <f>SUM(B17:B20)</f>
        <v>0</v>
      </c>
      <c r="C21" s="37">
        <f>SUM(C17:C20)</f>
        <v>0</v>
      </c>
      <c r="D21" s="38"/>
    </row>
    <row r="22" spans="1:4" ht="16.5" thickBot="1">
      <c r="A22" s="1072"/>
      <c r="B22" s="1073"/>
      <c r="C22" s="1073"/>
      <c r="D22" s="1074"/>
    </row>
    <row r="23" spans="1:4" ht="36.75">
      <c r="A23" s="19" t="s">
        <v>39</v>
      </c>
      <c r="B23" s="30" t="s">
        <v>32</v>
      </c>
      <c r="C23" s="20" t="s">
        <v>33</v>
      </c>
      <c r="D23" s="31" t="s">
        <v>34</v>
      </c>
    </row>
    <row r="24" spans="1:4" ht="15">
      <c r="A24" s="39" t="s">
        <v>97</v>
      </c>
      <c r="B24" s="23">
        <v>7305</v>
      </c>
      <c r="C24" s="23">
        <v>127</v>
      </c>
      <c r="D24" s="24"/>
    </row>
    <row r="25" spans="1:4" ht="15">
      <c r="A25" s="39"/>
      <c r="B25" s="23"/>
      <c r="C25" s="23"/>
      <c r="D25" s="24"/>
    </row>
    <row r="26" spans="1:4" ht="15">
      <c r="A26" s="35"/>
      <c r="B26" s="23"/>
      <c r="C26" s="23"/>
      <c r="D26" s="24"/>
    </row>
    <row r="27" spans="1:4" ht="15">
      <c r="A27" s="35"/>
      <c r="B27" s="23"/>
      <c r="C27" s="23"/>
      <c r="D27" s="24"/>
    </row>
    <row r="28" spans="1:4" ht="16.5" thickBot="1">
      <c r="A28" s="27" t="s">
        <v>795</v>
      </c>
      <c r="B28" s="28">
        <f>SUM(B24:B27)</f>
        <v>7305</v>
      </c>
      <c r="C28" s="28">
        <f>SUM(C24:C27)</f>
        <v>127</v>
      </c>
      <c r="D28" s="40"/>
    </row>
    <row r="29" spans="1:4" ht="17.25" thickBot="1">
      <c r="A29" s="1075"/>
      <c r="B29" s="1076"/>
      <c r="C29" s="1076"/>
      <c r="D29" s="1077"/>
    </row>
    <row r="30" spans="1:4" ht="36.75">
      <c r="A30" s="41" t="s">
        <v>40</v>
      </c>
      <c r="B30" s="30" t="s">
        <v>32</v>
      </c>
      <c r="C30" s="20" t="s">
        <v>33</v>
      </c>
      <c r="D30" s="31" t="s">
        <v>34</v>
      </c>
    </row>
    <row r="31" spans="1:4" ht="15.75">
      <c r="A31" s="42" t="s">
        <v>315</v>
      </c>
      <c r="B31" s="43">
        <v>78030</v>
      </c>
      <c r="C31" s="43">
        <v>0</v>
      </c>
      <c r="D31" s="44"/>
    </row>
    <row r="32" spans="1:4" ht="15.75">
      <c r="A32" s="42"/>
      <c r="B32" s="43"/>
      <c r="C32" s="43"/>
      <c r="D32" s="44"/>
    </row>
    <row r="33" spans="1:4" ht="15.75">
      <c r="A33" s="42"/>
      <c r="B33" s="43"/>
      <c r="C33" s="43"/>
      <c r="D33" s="44"/>
    </row>
    <row r="34" spans="1:4" ht="15.75">
      <c r="A34" s="42"/>
      <c r="B34" s="43"/>
      <c r="C34" s="43"/>
      <c r="D34" s="44"/>
    </row>
    <row r="35" spans="1:4" ht="16.5" thickBot="1">
      <c r="A35" s="27" t="s">
        <v>1127</v>
      </c>
      <c r="B35" s="28">
        <f>SUM(B31:B34)</f>
        <v>78030</v>
      </c>
      <c r="C35" s="28">
        <f>SUM(C31:C34)</f>
        <v>0</v>
      </c>
      <c r="D35" s="40"/>
    </row>
    <row r="36" spans="1:4" ht="16.5" thickBot="1">
      <c r="A36" s="1072"/>
      <c r="B36" s="1073"/>
      <c r="C36" s="1073"/>
      <c r="D36" s="1074"/>
    </row>
    <row r="37" spans="1:4" ht="36.75">
      <c r="A37" s="19" t="s">
        <v>796</v>
      </c>
      <c r="B37" s="30" t="s">
        <v>32</v>
      </c>
      <c r="C37" s="20" t="s">
        <v>33</v>
      </c>
      <c r="D37" s="31" t="s">
        <v>34</v>
      </c>
    </row>
    <row r="38" spans="1:4" ht="15.75">
      <c r="A38" s="490"/>
      <c r="B38" s="23"/>
      <c r="C38" s="23">
        <v>0</v>
      </c>
      <c r="D38" s="24"/>
    </row>
    <row r="39" spans="1:4" ht="15.75">
      <c r="A39" s="490"/>
      <c r="B39" s="23"/>
      <c r="C39" s="23"/>
      <c r="D39" s="24"/>
    </row>
    <row r="40" spans="1:4" ht="15">
      <c r="A40" s="35"/>
      <c r="B40" s="23"/>
      <c r="C40" s="23"/>
      <c r="D40" s="24"/>
    </row>
    <row r="41" spans="1:4" ht="15">
      <c r="A41" s="35"/>
      <c r="B41" s="23"/>
      <c r="C41" s="23"/>
      <c r="D41" s="24"/>
    </row>
    <row r="42" spans="1:4" ht="15.75" thickBot="1">
      <c r="A42" s="36" t="s">
        <v>41</v>
      </c>
      <c r="B42" s="37">
        <f>SUM(B38:B41)</f>
        <v>0</v>
      </c>
      <c r="C42" s="37">
        <f>SUM(C38:C41)</f>
        <v>0</v>
      </c>
      <c r="D42" s="38"/>
    </row>
    <row r="43" spans="1:4" ht="18">
      <c r="A43" s="45" t="s">
        <v>30</v>
      </c>
      <c r="B43" s="46">
        <f>SUM(B14,B21,B28,B35,B42)</f>
        <v>401821</v>
      </c>
      <c r="C43" s="46">
        <f>SUM(C14,C21,C28,C35,C42)</f>
        <v>259</v>
      </c>
      <c r="D43" s="46"/>
    </row>
    <row r="44" spans="1:4" ht="15.75">
      <c r="A44" s="47"/>
      <c r="B44" s="47"/>
      <c r="C44" s="47"/>
      <c r="D44" s="47"/>
    </row>
    <row r="45" spans="1:4" ht="16.5">
      <c r="A45" s="48"/>
      <c r="B45" s="47"/>
      <c r="C45" s="47"/>
      <c r="D45" s="47"/>
    </row>
    <row r="46" spans="1:4" ht="15.75">
      <c r="A46" s="14"/>
      <c r="B46" s="14"/>
      <c r="C46" s="14"/>
      <c r="D46" s="14"/>
    </row>
    <row r="47" spans="1:4" ht="15.75">
      <c r="A47" s="14"/>
      <c r="B47" s="14"/>
      <c r="C47" s="14"/>
      <c r="D47" s="14"/>
    </row>
    <row r="48" spans="1:4" ht="15.75">
      <c r="A48" s="14"/>
      <c r="B48" s="14"/>
      <c r="C48" s="14"/>
      <c r="D48" s="14"/>
    </row>
  </sheetData>
  <sheetProtection/>
  <mergeCells count="7">
    <mergeCell ref="A22:D22"/>
    <mergeCell ref="A29:D29"/>
    <mergeCell ref="A36:D36"/>
    <mergeCell ref="A1:D1"/>
    <mergeCell ref="A3:D3"/>
    <mergeCell ref="A4:D4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"/>
  <sheetViews>
    <sheetView zoomScalePageLayoutView="0" workbookViewId="0" topLeftCell="A60">
      <selection activeCell="J154" sqref="J154"/>
    </sheetView>
  </sheetViews>
  <sheetFormatPr defaultColWidth="9.140625" defaultRowHeight="15"/>
  <cols>
    <col min="1" max="1" width="101.28125" style="255" customWidth="1"/>
    <col min="2" max="2" width="10.28125" style="255" customWidth="1"/>
    <col min="3" max="3" width="12.28125" style="255" customWidth="1"/>
    <col min="4" max="4" width="13.57421875" style="255" customWidth="1"/>
    <col min="5" max="5" width="13.140625" style="255" customWidth="1"/>
    <col min="6" max="6" width="14.421875" style="255" customWidth="1"/>
    <col min="7" max="7" width="14.00390625" style="255" customWidth="1"/>
    <col min="8" max="16384" width="9.140625" style="255" customWidth="1"/>
  </cols>
  <sheetData>
    <row r="1" spans="1:6" ht="15">
      <c r="A1" s="252"/>
      <c r="B1" s="253"/>
      <c r="C1" s="253"/>
      <c r="D1" s="253"/>
      <c r="E1" s="254"/>
      <c r="F1" s="254"/>
    </row>
    <row r="2" spans="1:5" ht="26.25" customHeight="1">
      <c r="A2" s="1078" t="s">
        <v>1126</v>
      </c>
      <c r="B2" s="1079"/>
      <c r="C2" s="1079"/>
      <c r="D2" s="1079"/>
      <c r="E2" s="1079"/>
    </row>
    <row r="3" spans="1:5" ht="30" customHeight="1">
      <c r="A3" s="1080" t="s">
        <v>395</v>
      </c>
      <c r="B3" s="1081"/>
      <c r="C3" s="1081"/>
      <c r="D3" s="1081"/>
      <c r="E3" s="1081"/>
    </row>
    <row r="4" spans="1:5" ht="30" customHeight="1">
      <c r="A4" s="256"/>
      <c r="B4" s="257"/>
      <c r="C4" s="257"/>
      <c r="D4" s="257"/>
      <c r="E4" s="257"/>
    </row>
    <row r="6" spans="1:7" ht="15">
      <c r="A6" s="258"/>
      <c r="C6" s="100"/>
      <c r="E6" s="100"/>
      <c r="G6" s="516" t="s">
        <v>759</v>
      </c>
    </row>
    <row r="7" spans="1:7" ht="48.75" customHeight="1">
      <c r="A7" s="259" t="s">
        <v>130</v>
      </c>
      <c r="B7" s="260" t="s">
        <v>131</v>
      </c>
      <c r="C7" s="261" t="s">
        <v>945</v>
      </c>
      <c r="D7" s="261" t="s">
        <v>1021</v>
      </c>
      <c r="E7" s="261" t="s">
        <v>1121</v>
      </c>
      <c r="F7" s="762" t="s">
        <v>1122</v>
      </c>
      <c r="G7" s="261" t="s">
        <v>1123</v>
      </c>
    </row>
    <row r="8" spans="1:7" ht="15">
      <c r="A8" s="262" t="s">
        <v>396</v>
      </c>
      <c r="B8" s="263" t="s">
        <v>397</v>
      </c>
      <c r="C8" s="264">
        <v>204446</v>
      </c>
      <c r="D8" s="264">
        <v>228461</v>
      </c>
      <c r="E8" s="183">
        <v>209455</v>
      </c>
      <c r="F8" s="264">
        <v>242841</v>
      </c>
      <c r="G8" s="264">
        <v>238579</v>
      </c>
    </row>
    <row r="9" spans="1:7" ht="15">
      <c r="A9" s="265" t="s">
        <v>398</v>
      </c>
      <c r="B9" s="263" t="s">
        <v>399</v>
      </c>
      <c r="C9" s="264">
        <v>29099</v>
      </c>
      <c r="D9" s="264">
        <v>33540</v>
      </c>
      <c r="E9" s="183">
        <v>31592</v>
      </c>
      <c r="F9" s="264">
        <v>42241</v>
      </c>
      <c r="G9" s="264">
        <v>41557</v>
      </c>
    </row>
    <row r="10" spans="1:7" ht="15">
      <c r="A10" s="266" t="s">
        <v>400</v>
      </c>
      <c r="B10" s="267" t="s">
        <v>401</v>
      </c>
      <c r="C10" s="268">
        <f>SUM(C8:C9)</f>
        <v>233545</v>
      </c>
      <c r="D10" s="268">
        <f>SUM(D8:D9)</f>
        <v>262001</v>
      </c>
      <c r="E10" s="75">
        <f>SUM(E8:E9)</f>
        <v>241047</v>
      </c>
      <c r="F10" s="268">
        <f>SUM(F8:F9)</f>
        <v>285082</v>
      </c>
      <c r="G10" s="268">
        <f>SUM(G8:G9)</f>
        <v>280136</v>
      </c>
    </row>
    <row r="11" spans="1:7" ht="15">
      <c r="A11" s="269" t="s">
        <v>402</v>
      </c>
      <c r="B11" s="267" t="s">
        <v>403</v>
      </c>
      <c r="C11" s="268">
        <v>61292</v>
      </c>
      <c r="D11" s="268">
        <v>57229</v>
      </c>
      <c r="E11" s="75">
        <v>48247</v>
      </c>
      <c r="F11" s="268">
        <v>55291</v>
      </c>
      <c r="G11" s="268">
        <v>55252</v>
      </c>
    </row>
    <row r="12" spans="1:7" ht="15">
      <c r="A12" s="265" t="s">
        <v>404</v>
      </c>
      <c r="B12" s="263" t="s">
        <v>405</v>
      </c>
      <c r="C12" s="264">
        <v>24954</v>
      </c>
      <c r="D12" s="264">
        <v>23965</v>
      </c>
      <c r="E12" s="183">
        <v>21830</v>
      </c>
      <c r="F12" s="264">
        <v>28589</v>
      </c>
      <c r="G12" s="264">
        <v>27973</v>
      </c>
    </row>
    <row r="13" spans="1:7" ht="15">
      <c r="A13" s="265" t="s">
        <v>406</v>
      </c>
      <c r="B13" s="263" t="s">
        <v>407</v>
      </c>
      <c r="C13" s="264">
        <v>7187</v>
      </c>
      <c r="D13" s="264">
        <v>7728</v>
      </c>
      <c r="E13" s="183">
        <v>7859</v>
      </c>
      <c r="F13" s="264">
        <v>7561</v>
      </c>
      <c r="G13" s="264">
        <v>7502</v>
      </c>
    </row>
    <row r="14" spans="1:7" ht="15">
      <c r="A14" s="265" t="s">
        <v>408</v>
      </c>
      <c r="B14" s="263" t="s">
        <v>409</v>
      </c>
      <c r="C14" s="264">
        <v>181069</v>
      </c>
      <c r="D14" s="264">
        <v>186276</v>
      </c>
      <c r="E14" s="183">
        <v>207833</v>
      </c>
      <c r="F14" s="264">
        <v>231861</v>
      </c>
      <c r="G14" s="264">
        <v>218965</v>
      </c>
    </row>
    <row r="15" spans="1:7" ht="15">
      <c r="A15" s="265" t="s">
        <v>410</v>
      </c>
      <c r="B15" s="263" t="s">
        <v>411</v>
      </c>
      <c r="C15" s="264">
        <v>2508</v>
      </c>
      <c r="D15" s="264">
        <v>1908</v>
      </c>
      <c r="E15" s="183">
        <v>1980</v>
      </c>
      <c r="F15" s="264">
        <v>2120</v>
      </c>
      <c r="G15" s="264">
        <v>1852</v>
      </c>
    </row>
    <row r="16" spans="1:7" ht="15">
      <c r="A16" s="265" t="s">
        <v>412</v>
      </c>
      <c r="B16" s="263" t="s">
        <v>413</v>
      </c>
      <c r="C16" s="264">
        <v>47471</v>
      </c>
      <c r="D16" s="264">
        <v>55357</v>
      </c>
      <c r="E16" s="183">
        <v>80766</v>
      </c>
      <c r="F16" s="264">
        <v>159212</v>
      </c>
      <c r="G16" s="264">
        <v>148900</v>
      </c>
    </row>
    <row r="17" spans="1:7" ht="15">
      <c r="A17" s="269" t="s">
        <v>101</v>
      </c>
      <c r="B17" s="267" t="s">
        <v>414</v>
      </c>
      <c r="C17" s="268">
        <f>SUM(C12:C16)</f>
        <v>263189</v>
      </c>
      <c r="D17" s="268">
        <f>SUM(D12:D16)</f>
        <v>275234</v>
      </c>
      <c r="E17" s="75">
        <f>SUM(E12:E16)</f>
        <v>320268</v>
      </c>
      <c r="F17" s="268">
        <f>SUM(F12:F16)</f>
        <v>429343</v>
      </c>
      <c r="G17" s="268">
        <f>SUM(G12:G16)</f>
        <v>405192</v>
      </c>
    </row>
    <row r="18" spans="1:7" ht="15">
      <c r="A18" s="270" t="s">
        <v>415</v>
      </c>
      <c r="B18" s="263" t="s">
        <v>416</v>
      </c>
      <c r="C18" s="264"/>
      <c r="D18" s="264"/>
      <c r="E18" s="183"/>
      <c r="F18" s="264"/>
      <c r="G18" s="264"/>
    </row>
    <row r="19" spans="1:7" ht="15">
      <c r="A19" s="270" t="s">
        <v>319</v>
      </c>
      <c r="B19" s="263" t="s">
        <v>318</v>
      </c>
      <c r="C19" s="264"/>
      <c r="D19" s="264">
        <v>874</v>
      </c>
      <c r="E19" s="183"/>
      <c r="F19" s="264">
        <v>840</v>
      </c>
      <c r="G19" s="264">
        <v>840</v>
      </c>
    </row>
    <row r="20" spans="1:7" ht="15">
      <c r="A20" s="271" t="s">
        <v>417</v>
      </c>
      <c r="B20" s="263" t="s">
        <v>418</v>
      </c>
      <c r="C20" s="264"/>
      <c r="D20" s="264"/>
      <c r="E20" s="183"/>
      <c r="F20" s="264"/>
      <c r="G20" s="264"/>
    </row>
    <row r="21" spans="1:7" ht="15">
      <c r="A21" s="271" t="s">
        <v>419</v>
      </c>
      <c r="B21" s="263" t="s">
        <v>320</v>
      </c>
      <c r="C21" s="264"/>
      <c r="D21" s="264"/>
      <c r="E21" s="183"/>
      <c r="F21" s="264"/>
      <c r="G21" s="264"/>
    </row>
    <row r="22" spans="1:7" ht="15">
      <c r="A22" s="271" t="s">
        <v>420</v>
      </c>
      <c r="B22" s="263" t="s">
        <v>325</v>
      </c>
      <c r="C22" s="264"/>
      <c r="D22" s="264"/>
      <c r="E22" s="183"/>
      <c r="F22" s="264"/>
      <c r="G22" s="264"/>
    </row>
    <row r="23" spans="1:7" ht="15">
      <c r="A23" s="270" t="s">
        <v>421</v>
      </c>
      <c r="B23" s="263" t="s">
        <v>326</v>
      </c>
      <c r="C23" s="264"/>
      <c r="D23" s="264"/>
      <c r="E23" s="183"/>
      <c r="F23" s="264"/>
      <c r="G23" s="264"/>
    </row>
    <row r="24" spans="1:7" ht="15">
      <c r="A24" s="270" t="s">
        <v>422</v>
      </c>
      <c r="B24" s="263" t="s">
        <v>329</v>
      </c>
      <c r="C24" s="264"/>
      <c r="D24" s="264"/>
      <c r="E24" s="183"/>
      <c r="F24" s="264"/>
      <c r="G24" s="264"/>
    </row>
    <row r="25" spans="1:7" ht="15">
      <c r="A25" s="270" t="s">
        <v>423</v>
      </c>
      <c r="B25" s="263" t="s">
        <v>330</v>
      </c>
      <c r="C25" s="264">
        <v>8202</v>
      </c>
      <c r="D25" s="264">
        <v>10165</v>
      </c>
      <c r="E25" s="183">
        <v>7000</v>
      </c>
      <c r="F25" s="264">
        <v>6475</v>
      </c>
      <c r="G25" s="264">
        <v>3483</v>
      </c>
    </row>
    <row r="26" spans="1:7" ht="15">
      <c r="A26" s="272" t="s">
        <v>100</v>
      </c>
      <c r="B26" s="267" t="s">
        <v>332</v>
      </c>
      <c r="C26" s="268">
        <f>SUM(C18:C25)</f>
        <v>8202</v>
      </c>
      <c r="D26" s="268">
        <f>SUM(D18:D25)</f>
        <v>11039</v>
      </c>
      <c r="E26" s="75">
        <f>SUM(E18:E25)</f>
        <v>7000</v>
      </c>
      <c r="F26" s="268">
        <f>SUM(F18:F25)</f>
        <v>7315</v>
      </c>
      <c r="G26" s="268">
        <f>SUM(G18:G25)</f>
        <v>4323</v>
      </c>
    </row>
    <row r="27" spans="1:7" ht="15">
      <c r="A27" s="273" t="s">
        <v>424</v>
      </c>
      <c r="B27" s="263" t="s">
        <v>425</v>
      </c>
      <c r="C27" s="264"/>
      <c r="D27" s="264"/>
      <c r="E27" s="183"/>
      <c r="F27" s="264"/>
      <c r="G27" s="264"/>
    </row>
    <row r="28" spans="1:7" ht="15">
      <c r="A28" s="273" t="s">
        <v>426</v>
      </c>
      <c r="B28" s="263" t="s">
        <v>427</v>
      </c>
      <c r="C28" s="264">
        <v>66280</v>
      </c>
      <c r="D28" s="264">
        <v>797</v>
      </c>
      <c r="E28" s="183"/>
      <c r="F28" s="264">
        <v>1220</v>
      </c>
      <c r="G28" s="264">
        <v>1220</v>
      </c>
    </row>
    <row r="29" spans="1:7" ht="15">
      <c r="A29" s="273" t="s">
        <v>428</v>
      </c>
      <c r="B29" s="263" t="s">
        <v>429</v>
      </c>
      <c r="C29" s="264"/>
      <c r="D29" s="264"/>
      <c r="E29" s="183"/>
      <c r="F29" s="264"/>
      <c r="G29" s="264"/>
    </row>
    <row r="30" spans="1:7" ht="15">
      <c r="A30" s="273" t="s">
        <v>192</v>
      </c>
      <c r="B30" s="263" t="s">
        <v>182</v>
      </c>
      <c r="C30" s="264"/>
      <c r="D30" s="264"/>
      <c r="E30" s="183"/>
      <c r="F30" s="264"/>
      <c r="G30" s="264"/>
    </row>
    <row r="31" spans="1:7" ht="15">
      <c r="A31" s="273" t="s">
        <v>430</v>
      </c>
      <c r="B31" s="263" t="s">
        <v>193</v>
      </c>
      <c r="C31" s="264"/>
      <c r="D31" s="264"/>
      <c r="E31" s="183"/>
      <c r="F31" s="264"/>
      <c r="G31" s="264"/>
    </row>
    <row r="32" spans="1:7" ht="15">
      <c r="A32" s="273" t="s">
        <v>196</v>
      </c>
      <c r="B32" s="263" t="s">
        <v>195</v>
      </c>
      <c r="C32" s="264">
        <v>97824</v>
      </c>
      <c r="D32" s="264">
        <v>98748</v>
      </c>
      <c r="E32" s="183">
        <v>102673</v>
      </c>
      <c r="F32" s="264">
        <v>114990</v>
      </c>
      <c r="G32" s="264">
        <v>111985</v>
      </c>
    </row>
    <row r="33" spans="1:7" ht="15">
      <c r="A33" s="273" t="s">
        <v>431</v>
      </c>
      <c r="B33" s="263" t="s">
        <v>432</v>
      </c>
      <c r="C33" s="264"/>
      <c r="D33" s="264"/>
      <c r="E33" s="183"/>
      <c r="F33" s="264"/>
      <c r="G33" s="264"/>
    </row>
    <row r="34" spans="1:7" ht="15">
      <c r="A34" s="273" t="s">
        <v>433</v>
      </c>
      <c r="B34" s="263" t="s">
        <v>197</v>
      </c>
      <c r="C34" s="264"/>
      <c r="D34" s="264">
        <v>1200</v>
      </c>
      <c r="E34" s="183"/>
      <c r="F34" s="264"/>
      <c r="G34" s="264"/>
    </row>
    <row r="35" spans="1:7" ht="15">
      <c r="A35" s="273" t="s">
        <v>434</v>
      </c>
      <c r="B35" s="263" t="s">
        <v>435</v>
      </c>
      <c r="C35" s="264"/>
      <c r="D35" s="264"/>
      <c r="E35" s="183"/>
      <c r="F35" s="264"/>
      <c r="G35" s="264"/>
    </row>
    <row r="36" spans="1:7" ht="15">
      <c r="A36" s="274" t="s">
        <v>436</v>
      </c>
      <c r="B36" s="263" t="s">
        <v>437</v>
      </c>
      <c r="C36" s="264"/>
      <c r="D36" s="264"/>
      <c r="E36" s="183"/>
      <c r="F36" s="264"/>
      <c r="G36" s="264"/>
    </row>
    <row r="37" spans="1:7" ht="15">
      <c r="A37" s="273" t="s">
        <v>799</v>
      </c>
      <c r="B37" s="263" t="s">
        <v>206</v>
      </c>
      <c r="C37" s="264"/>
      <c r="D37" s="264"/>
      <c r="E37" s="183"/>
      <c r="F37" s="264"/>
      <c r="G37" s="264"/>
    </row>
    <row r="38" spans="1:7" ht="15">
      <c r="A38" s="273" t="s">
        <v>438</v>
      </c>
      <c r="B38" s="263" t="s">
        <v>439</v>
      </c>
      <c r="C38" s="264">
        <v>16252</v>
      </c>
      <c r="D38" s="264">
        <v>18329</v>
      </c>
      <c r="E38" s="183">
        <v>22327</v>
      </c>
      <c r="F38" s="264">
        <v>23880</v>
      </c>
      <c r="G38" s="264">
        <v>23880</v>
      </c>
    </row>
    <row r="39" spans="1:7" ht="15">
      <c r="A39" s="274" t="s">
        <v>798</v>
      </c>
      <c r="B39" s="263" t="s">
        <v>797</v>
      </c>
      <c r="C39" s="264"/>
      <c r="D39" s="264"/>
      <c r="E39" s="183"/>
      <c r="F39" s="264">
        <v>11966</v>
      </c>
      <c r="G39" s="264"/>
    </row>
    <row r="40" spans="1:7" ht="15">
      <c r="A40" s="272" t="s">
        <v>440</v>
      </c>
      <c r="B40" s="267" t="s">
        <v>441</v>
      </c>
      <c r="C40" s="268">
        <f>SUM(C27:C39)</f>
        <v>180356</v>
      </c>
      <c r="D40" s="268">
        <f>SUM(D27:D39)</f>
        <v>119074</v>
      </c>
      <c r="E40" s="75">
        <f>SUM(E27:E39)</f>
        <v>125000</v>
      </c>
      <c r="F40" s="268">
        <f>SUM(F27:F39)</f>
        <v>152056</v>
      </c>
      <c r="G40" s="268">
        <f>SUM(G27:G39)</f>
        <v>137085</v>
      </c>
    </row>
    <row r="41" spans="1:7" ht="15.75">
      <c r="A41" s="275" t="s">
        <v>442</v>
      </c>
      <c r="B41" s="276"/>
      <c r="C41" s="268">
        <v>746584</v>
      </c>
      <c r="D41" s="75">
        <f>D10+D11+D17+D26+D40</f>
        <v>724577</v>
      </c>
      <c r="E41" s="75">
        <f>E10+E11+E17+E26+E40</f>
        <v>741562</v>
      </c>
      <c r="F41" s="75">
        <f>F10+F11+F17+F26+F40</f>
        <v>929087</v>
      </c>
      <c r="G41" s="75">
        <f>G10+G11+G17+G26+G40</f>
        <v>881988</v>
      </c>
    </row>
    <row r="42" spans="1:7" ht="15">
      <c r="A42" s="277" t="s">
        <v>259</v>
      </c>
      <c r="B42" s="263" t="s">
        <v>260</v>
      </c>
      <c r="C42" s="264">
        <v>112</v>
      </c>
      <c r="D42" s="264">
        <v>141</v>
      </c>
      <c r="E42" s="183"/>
      <c r="F42" s="264">
        <v>200</v>
      </c>
      <c r="G42" s="264">
        <v>200</v>
      </c>
    </row>
    <row r="43" spans="1:7" ht="15">
      <c r="A43" s="277" t="s">
        <v>443</v>
      </c>
      <c r="B43" s="263" t="s">
        <v>262</v>
      </c>
      <c r="C43" s="264">
        <v>82368</v>
      </c>
      <c r="D43" s="264">
        <v>50034</v>
      </c>
      <c r="E43" s="183">
        <v>734641</v>
      </c>
      <c r="F43" s="264">
        <v>591024</v>
      </c>
      <c r="G43" s="264">
        <v>367275</v>
      </c>
    </row>
    <row r="44" spans="1:7" ht="15">
      <c r="A44" s="277" t="s">
        <v>263</v>
      </c>
      <c r="B44" s="263" t="s">
        <v>264</v>
      </c>
      <c r="C44" s="264">
        <v>685</v>
      </c>
      <c r="D44" s="264">
        <v>1968</v>
      </c>
      <c r="E44" s="183">
        <v>6365</v>
      </c>
      <c r="F44" s="264">
        <v>6468</v>
      </c>
      <c r="G44" s="264">
        <v>1384</v>
      </c>
    </row>
    <row r="45" spans="1:7" ht="15">
      <c r="A45" s="277" t="s">
        <v>265</v>
      </c>
      <c r="B45" s="263" t="s">
        <v>266</v>
      </c>
      <c r="C45" s="264">
        <v>2883</v>
      </c>
      <c r="D45" s="264">
        <v>17746</v>
      </c>
      <c r="E45" s="183">
        <v>6667</v>
      </c>
      <c r="F45" s="264">
        <v>30789</v>
      </c>
      <c r="G45" s="264">
        <v>30325</v>
      </c>
    </row>
    <row r="46" spans="1:7" ht="15">
      <c r="A46" s="278" t="s">
        <v>267</v>
      </c>
      <c r="B46" s="263" t="s">
        <v>268</v>
      </c>
      <c r="C46" s="264">
        <v>3000</v>
      </c>
      <c r="D46" s="264"/>
      <c r="E46" s="183"/>
      <c r="F46" s="264"/>
      <c r="G46" s="264"/>
    </row>
    <row r="47" spans="1:7" ht="15">
      <c r="A47" s="278" t="s">
        <v>269</v>
      </c>
      <c r="B47" s="263" t="s">
        <v>270</v>
      </c>
      <c r="C47" s="264"/>
      <c r="D47" s="264">
        <v>1300</v>
      </c>
      <c r="E47" s="183"/>
      <c r="F47" s="264">
        <v>2096</v>
      </c>
      <c r="G47" s="264">
        <v>2096</v>
      </c>
    </row>
    <row r="48" spans="1:7" ht="15">
      <c r="A48" s="278" t="s">
        <v>271</v>
      </c>
      <c r="B48" s="263" t="s">
        <v>272</v>
      </c>
      <c r="C48" s="264">
        <v>3866</v>
      </c>
      <c r="D48" s="264">
        <v>11633</v>
      </c>
      <c r="E48" s="183">
        <v>201873</v>
      </c>
      <c r="F48" s="264">
        <v>112243</v>
      </c>
      <c r="G48" s="264">
        <v>26640</v>
      </c>
    </row>
    <row r="49" spans="1:7" ht="15">
      <c r="A49" s="279" t="s">
        <v>273</v>
      </c>
      <c r="B49" s="267" t="s">
        <v>274</v>
      </c>
      <c r="C49" s="268">
        <f>SUM(C42:C48)</f>
        <v>92914</v>
      </c>
      <c r="D49" s="268">
        <f>SUM(D42:D48)</f>
        <v>82822</v>
      </c>
      <c r="E49" s="75">
        <f>SUM(E42:E48)</f>
        <v>949546</v>
      </c>
      <c r="F49" s="268">
        <f>SUM(F42:F48)</f>
        <v>742820</v>
      </c>
      <c r="G49" s="268">
        <f>SUM(G42:G48)</f>
        <v>427920</v>
      </c>
    </row>
    <row r="50" spans="1:7" ht="15">
      <c r="A50" s="270" t="s">
        <v>5</v>
      </c>
      <c r="B50" s="263" t="s">
        <v>275</v>
      </c>
      <c r="C50" s="264">
        <v>14419</v>
      </c>
      <c r="D50" s="264">
        <v>103311</v>
      </c>
      <c r="E50" s="183">
        <v>57165</v>
      </c>
      <c r="F50" s="264">
        <v>121936</v>
      </c>
      <c r="G50" s="264">
        <v>121936</v>
      </c>
    </row>
    <row r="51" spans="1:7" ht="15">
      <c r="A51" s="270" t="s">
        <v>276</v>
      </c>
      <c r="B51" s="263" t="s">
        <v>277</v>
      </c>
      <c r="C51" s="264"/>
      <c r="D51" s="264"/>
      <c r="E51" s="183"/>
      <c r="F51" s="264"/>
      <c r="G51" s="264"/>
    </row>
    <row r="52" spans="1:7" ht="15">
      <c r="A52" s="270" t="s">
        <v>278</v>
      </c>
      <c r="B52" s="263" t="s">
        <v>279</v>
      </c>
      <c r="C52" s="264"/>
      <c r="D52" s="264"/>
      <c r="E52" s="183"/>
      <c r="F52" s="264"/>
      <c r="G52" s="264"/>
    </row>
    <row r="53" spans="1:7" ht="15">
      <c r="A53" s="270" t="s">
        <v>280</v>
      </c>
      <c r="B53" s="263" t="s">
        <v>281</v>
      </c>
      <c r="C53" s="264">
        <v>3893</v>
      </c>
      <c r="D53" s="264">
        <v>26787</v>
      </c>
      <c r="E53" s="183">
        <v>15435</v>
      </c>
      <c r="F53" s="264">
        <v>21453</v>
      </c>
      <c r="G53" s="264">
        <v>21102</v>
      </c>
    </row>
    <row r="54" spans="1:7" ht="15">
      <c r="A54" s="272" t="s">
        <v>282</v>
      </c>
      <c r="B54" s="267" t="s">
        <v>283</v>
      </c>
      <c r="C54" s="268">
        <f>SUM(C50:C53)</f>
        <v>18312</v>
      </c>
      <c r="D54" s="268">
        <f>SUM(D50:D53)</f>
        <v>130098</v>
      </c>
      <c r="E54" s="75">
        <f>SUM(E50:E53)</f>
        <v>72600</v>
      </c>
      <c r="F54" s="268">
        <f>SUM(F50:F53)</f>
        <v>143389</v>
      </c>
      <c r="G54" s="268">
        <f>SUM(G50:G53)</f>
        <v>143038</v>
      </c>
    </row>
    <row r="55" spans="1:7" ht="15">
      <c r="A55" s="270" t="s">
        <v>444</v>
      </c>
      <c r="B55" s="263" t="s">
        <v>445</v>
      </c>
      <c r="C55" s="264"/>
      <c r="D55" s="264"/>
      <c r="E55" s="183"/>
      <c r="F55" s="264"/>
      <c r="G55" s="264"/>
    </row>
    <row r="56" spans="1:7" ht="15">
      <c r="A56" s="270" t="s">
        <v>99</v>
      </c>
      <c r="B56" s="263" t="s">
        <v>209</v>
      </c>
      <c r="C56" s="264"/>
      <c r="D56" s="264"/>
      <c r="E56" s="183"/>
      <c r="F56" s="264"/>
      <c r="G56" s="264"/>
    </row>
    <row r="57" spans="1:7" ht="15">
      <c r="A57" s="270" t="s">
        <v>446</v>
      </c>
      <c r="B57" s="263" t="s">
        <v>211</v>
      </c>
      <c r="C57" s="264"/>
      <c r="D57" s="264"/>
      <c r="E57" s="183"/>
      <c r="F57" s="264"/>
      <c r="G57" s="264"/>
    </row>
    <row r="58" spans="1:7" ht="15">
      <c r="A58" s="270" t="s">
        <v>447</v>
      </c>
      <c r="B58" s="263" t="s">
        <v>212</v>
      </c>
      <c r="C58" s="264"/>
      <c r="D58" s="264"/>
      <c r="E58" s="183"/>
      <c r="F58" s="264"/>
      <c r="G58" s="264"/>
    </row>
    <row r="59" spans="1:7" ht="15">
      <c r="A59" s="270" t="s">
        <v>448</v>
      </c>
      <c r="B59" s="263" t="s">
        <v>449</v>
      </c>
      <c r="C59" s="264"/>
      <c r="D59" s="264"/>
      <c r="E59" s="183"/>
      <c r="F59" s="264"/>
      <c r="G59" s="264"/>
    </row>
    <row r="60" spans="1:7" ht="15">
      <c r="A60" s="270" t="s">
        <v>450</v>
      </c>
      <c r="B60" s="263" t="s">
        <v>214</v>
      </c>
      <c r="C60" s="264">
        <v>19434</v>
      </c>
      <c r="D60" s="264"/>
      <c r="E60" s="183">
        <v>10600</v>
      </c>
      <c r="F60" s="264">
        <v>10600</v>
      </c>
      <c r="G60" s="264">
        <v>8636</v>
      </c>
    </row>
    <row r="61" spans="1:7" ht="15">
      <c r="A61" s="270" t="s">
        <v>451</v>
      </c>
      <c r="B61" s="263" t="s">
        <v>452</v>
      </c>
      <c r="C61" s="264">
        <v>2700</v>
      </c>
      <c r="D61" s="264">
        <v>2700</v>
      </c>
      <c r="E61" s="183">
        <v>5000</v>
      </c>
      <c r="F61" s="264">
        <v>5000</v>
      </c>
      <c r="G61" s="264">
        <v>5000</v>
      </c>
    </row>
    <row r="62" spans="1:7" ht="15">
      <c r="A62" s="270" t="s">
        <v>217</v>
      </c>
      <c r="B62" s="263" t="s">
        <v>216</v>
      </c>
      <c r="C62" s="264">
        <v>3111</v>
      </c>
      <c r="D62" s="264">
        <v>5500</v>
      </c>
      <c r="E62" s="183"/>
      <c r="F62" s="264"/>
      <c r="G62" s="264"/>
    </row>
    <row r="63" spans="1:7" ht="15">
      <c r="A63" s="272" t="s">
        <v>453</v>
      </c>
      <c r="B63" s="267" t="s">
        <v>454</v>
      </c>
      <c r="C63" s="268">
        <f>SUM(C55:C62)</f>
        <v>25245</v>
      </c>
      <c r="D63" s="268">
        <f>SUM(D55:D62)</f>
        <v>8200</v>
      </c>
      <c r="E63" s="75">
        <f>SUM(E55:E62)</f>
        <v>15600</v>
      </c>
      <c r="F63" s="268">
        <f>SUM(F55:F62)</f>
        <v>15600</v>
      </c>
      <c r="G63" s="268">
        <f>SUM(G55:G62)</f>
        <v>13636</v>
      </c>
    </row>
    <row r="64" spans="1:7" ht="15.75">
      <c r="A64" s="275" t="s">
        <v>455</v>
      </c>
      <c r="B64" s="276"/>
      <c r="C64" s="268">
        <v>136471</v>
      </c>
      <c r="D64" s="75">
        <f>D49+D54+D63</f>
        <v>221120</v>
      </c>
      <c r="E64" s="75">
        <f>E49+E54+E63</f>
        <v>1037746</v>
      </c>
      <c r="F64" s="75">
        <f>F49+F54+F63</f>
        <v>901809</v>
      </c>
      <c r="G64" s="75">
        <f>G49+G54+G63</f>
        <v>584594</v>
      </c>
    </row>
    <row r="65" spans="1:7" ht="15.75">
      <c r="A65" s="280" t="s">
        <v>456</v>
      </c>
      <c r="B65" s="281" t="s">
        <v>457</v>
      </c>
      <c r="C65" s="268">
        <v>883055</v>
      </c>
      <c r="D65" s="75">
        <f>D41+D64</f>
        <v>945697</v>
      </c>
      <c r="E65" s="75">
        <f>E41+E64</f>
        <v>1779308</v>
      </c>
      <c r="F65" s="75">
        <f>F41+F64</f>
        <v>1830896</v>
      </c>
      <c r="G65" s="75">
        <f>G41+G64</f>
        <v>1466582</v>
      </c>
    </row>
    <row r="66" spans="1:7" ht="15">
      <c r="A66" s="282" t="s">
        <v>458</v>
      </c>
      <c r="B66" s="283" t="s">
        <v>459</v>
      </c>
      <c r="C66" s="264">
        <v>4523</v>
      </c>
      <c r="D66" s="264">
        <v>4523</v>
      </c>
      <c r="E66" s="224">
        <v>4523</v>
      </c>
      <c r="F66" s="264">
        <v>4523</v>
      </c>
      <c r="G66" s="264">
        <v>4523</v>
      </c>
    </row>
    <row r="67" spans="1:7" ht="15">
      <c r="A67" s="284" t="s">
        <v>460</v>
      </c>
      <c r="B67" s="283" t="s">
        <v>461</v>
      </c>
      <c r="C67" s="264"/>
      <c r="D67" s="264"/>
      <c r="E67" s="314"/>
      <c r="F67" s="264"/>
      <c r="G67" s="264"/>
    </row>
    <row r="68" spans="1:7" ht="15">
      <c r="A68" s="285" t="s">
        <v>462</v>
      </c>
      <c r="B68" s="265" t="s">
        <v>463</v>
      </c>
      <c r="C68" s="264"/>
      <c r="D68" s="264"/>
      <c r="E68" s="312"/>
      <c r="F68" s="264"/>
      <c r="G68" s="264"/>
    </row>
    <row r="69" spans="1:7" ht="15">
      <c r="A69" s="285" t="s">
        <v>464</v>
      </c>
      <c r="B69" s="265" t="s">
        <v>465</v>
      </c>
      <c r="C69" s="264">
        <v>9955</v>
      </c>
      <c r="D69" s="264">
        <v>8714</v>
      </c>
      <c r="E69" s="312">
        <v>7938</v>
      </c>
      <c r="F69" s="264">
        <v>7938</v>
      </c>
      <c r="G69" s="264">
        <v>7938</v>
      </c>
    </row>
    <row r="70" spans="1:7" ht="15">
      <c r="A70" s="284" t="s">
        <v>466</v>
      </c>
      <c r="B70" s="283" t="s">
        <v>467</v>
      </c>
      <c r="C70" s="264"/>
      <c r="D70" s="264"/>
      <c r="E70" s="312"/>
      <c r="F70" s="264"/>
      <c r="G70" s="264"/>
    </row>
    <row r="71" spans="1:7" ht="15">
      <c r="A71" s="285" t="s">
        <v>468</v>
      </c>
      <c r="B71" s="265" t="s">
        <v>469</v>
      </c>
      <c r="C71" s="264"/>
      <c r="D71" s="264"/>
      <c r="E71" s="312"/>
      <c r="F71" s="264"/>
      <c r="G71" s="264"/>
    </row>
    <row r="72" spans="1:7" ht="15">
      <c r="A72" s="285" t="s">
        <v>470</v>
      </c>
      <c r="B72" s="265" t="s">
        <v>471</v>
      </c>
      <c r="C72" s="264"/>
      <c r="D72" s="264"/>
      <c r="E72" s="312"/>
      <c r="F72" s="264"/>
      <c r="G72" s="264"/>
    </row>
    <row r="73" spans="1:7" ht="15">
      <c r="A73" s="285" t="s">
        <v>472</v>
      </c>
      <c r="B73" s="265" t="s">
        <v>473</v>
      </c>
      <c r="C73" s="264"/>
      <c r="D73" s="264"/>
      <c r="E73" s="312"/>
      <c r="F73" s="264"/>
      <c r="G73" s="264"/>
    </row>
    <row r="74" spans="1:7" ht="15">
      <c r="A74" s="286" t="s">
        <v>474</v>
      </c>
      <c r="B74" s="269" t="s">
        <v>475</v>
      </c>
      <c r="C74" s="268">
        <f>SUM(C66:C73)</f>
        <v>14478</v>
      </c>
      <c r="D74" s="268">
        <f>SUM(D66:D73)</f>
        <v>13237</v>
      </c>
      <c r="E74" s="314">
        <f>SUM(E66:E73)</f>
        <v>12461</v>
      </c>
      <c r="F74" s="268">
        <f>SUM(F66:F73)</f>
        <v>12461</v>
      </c>
      <c r="G74" s="268">
        <f>SUM(G66:G73)</f>
        <v>12461</v>
      </c>
    </row>
    <row r="75" spans="1:7" ht="15">
      <c r="A75" s="285" t="s">
        <v>476</v>
      </c>
      <c r="B75" s="265" t="s">
        <v>477</v>
      </c>
      <c r="C75" s="264"/>
      <c r="D75" s="264"/>
      <c r="E75" s="312"/>
      <c r="F75" s="264"/>
      <c r="G75" s="264"/>
    </row>
    <row r="76" spans="1:7" ht="15">
      <c r="A76" s="270" t="s">
        <v>478</v>
      </c>
      <c r="B76" s="265" t="s">
        <v>479</v>
      </c>
      <c r="C76" s="264"/>
      <c r="D76" s="264"/>
      <c r="E76" s="224"/>
      <c r="F76" s="264"/>
      <c r="G76" s="264"/>
    </row>
    <row r="77" spans="1:7" ht="15">
      <c r="A77" s="285" t="s">
        <v>480</v>
      </c>
      <c r="B77" s="265" t="s">
        <v>481</v>
      </c>
      <c r="C77" s="264"/>
      <c r="D77" s="264"/>
      <c r="E77" s="312"/>
      <c r="F77" s="264"/>
      <c r="G77" s="264"/>
    </row>
    <row r="78" spans="1:7" ht="15">
      <c r="A78" s="285" t="s">
        <v>482</v>
      </c>
      <c r="B78" s="265" t="s">
        <v>483</v>
      </c>
      <c r="C78" s="264"/>
      <c r="D78" s="264"/>
      <c r="E78" s="312"/>
      <c r="F78" s="264"/>
      <c r="G78" s="264"/>
    </row>
    <row r="79" spans="1:7" ht="15">
      <c r="A79" s="286" t="s">
        <v>484</v>
      </c>
      <c r="B79" s="269" t="s">
        <v>485</v>
      </c>
      <c r="C79" s="264"/>
      <c r="D79" s="264"/>
      <c r="E79" s="314"/>
      <c r="F79" s="264"/>
      <c r="G79" s="264"/>
    </row>
    <row r="80" spans="1:7" ht="15">
      <c r="A80" s="270" t="s">
        <v>486</v>
      </c>
      <c r="B80" s="265" t="s">
        <v>487</v>
      </c>
      <c r="C80" s="264"/>
      <c r="D80" s="264"/>
      <c r="E80" s="224"/>
      <c r="F80" s="264"/>
      <c r="G80" s="264"/>
    </row>
    <row r="81" spans="1:7" ht="15.75">
      <c r="A81" s="287" t="s">
        <v>488</v>
      </c>
      <c r="B81" s="288" t="s">
        <v>489</v>
      </c>
      <c r="C81" s="268">
        <f>SUM(C74:C80)</f>
        <v>14478</v>
      </c>
      <c r="D81" s="268">
        <f>SUM(D74:D80)</f>
        <v>13237</v>
      </c>
      <c r="E81" s="314">
        <f>SUM(E74:E80)</f>
        <v>12461</v>
      </c>
      <c r="F81" s="268">
        <f>SUM(F74:F80)</f>
        <v>12461</v>
      </c>
      <c r="G81" s="268">
        <f>SUM(G74:G80)</f>
        <v>12461</v>
      </c>
    </row>
    <row r="82" spans="1:7" ht="15.75">
      <c r="A82" s="289" t="s">
        <v>490</v>
      </c>
      <c r="B82" s="290"/>
      <c r="C82" s="268">
        <v>897533</v>
      </c>
      <c r="D82" s="206">
        <f>D65+D81</f>
        <v>958934</v>
      </c>
      <c r="E82" s="206">
        <f>E65+E81</f>
        <v>1791769</v>
      </c>
      <c r="F82" s="206">
        <f>F65+F81</f>
        <v>1843357</v>
      </c>
      <c r="G82" s="206">
        <f>G65+G81</f>
        <v>1479043</v>
      </c>
    </row>
    <row r="83" spans="1:7" ht="49.5" customHeight="1">
      <c r="A83" s="259" t="s">
        <v>130</v>
      </c>
      <c r="B83" s="260" t="s">
        <v>491</v>
      </c>
      <c r="C83" s="261" t="s">
        <v>945</v>
      </c>
      <c r="D83" s="261" t="s">
        <v>1021</v>
      </c>
      <c r="E83" s="261" t="s">
        <v>1121</v>
      </c>
      <c r="F83" s="762" t="s">
        <v>1122</v>
      </c>
      <c r="G83" s="261" t="s">
        <v>1123</v>
      </c>
    </row>
    <row r="84" spans="1:7" ht="15">
      <c r="A84" s="265" t="s">
        <v>492</v>
      </c>
      <c r="B84" s="278" t="s">
        <v>161</v>
      </c>
      <c r="C84" s="264">
        <v>296983</v>
      </c>
      <c r="D84" s="264">
        <v>281077</v>
      </c>
      <c r="E84" s="183">
        <v>263390</v>
      </c>
      <c r="F84" s="264">
        <v>295650</v>
      </c>
      <c r="G84" s="264">
        <v>295650</v>
      </c>
    </row>
    <row r="85" spans="1:7" ht="15">
      <c r="A85" s="265" t="s">
        <v>493</v>
      </c>
      <c r="B85" s="278" t="s">
        <v>494</v>
      </c>
      <c r="C85" s="264"/>
      <c r="D85" s="264"/>
      <c r="E85" s="183"/>
      <c r="F85" s="264"/>
      <c r="G85" s="264"/>
    </row>
    <row r="86" spans="1:7" ht="15">
      <c r="A86" s="265" t="s">
        <v>495</v>
      </c>
      <c r="B86" s="278" t="s">
        <v>496</v>
      </c>
      <c r="C86" s="264"/>
      <c r="D86" s="264"/>
      <c r="E86" s="183"/>
      <c r="F86" s="264"/>
      <c r="G86" s="264"/>
    </row>
    <row r="87" spans="1:7" ht="15">
      <c r="A87" s="265" t="s">
        <v>231</v>
      </c>
      <c r="B87" s="278" t="s">
        <v>221</v>
      </c>
      <c r="C87" s="264"/>
      <c r="D87" s="264"/>
      <c r="E87" s="183"/>
      <c r="F87" s="264"/>
      <c r="G87" s="264"/>
    </row>
    <row r="88" spans="1:7" ht="15">
      <c r="A88" s="265" t="s">
        <v>497</v>
      </c>
      <c r="B88" s="278" t="s">
        <v>232</v>
      </c>
      <c r="C88" s="264"/>
      <c r="D88" s="264"/>
      <c r="E88" s="183"/>
      <c r="F88" s="264"/>
      <c r="G88" s="264"/>
    </row>
    <row r="89" spans="1:7" ht="15">
      <c r="A89" s="265" t="s">
        <v>498</v>
      </c>
      <c r="B89" s="278" t="s">
        <v>234</v>
      </c>
      <c r="C89" s="264">
        <v>116585</v>
      </c>
      <c r="D89" s="264">
        <v>160313</v>
      </c>
      <c r="E89" s="183">
        <v>62500</v>
      </c>
      <c r="F89" s="264">
        <v>110768</v>
      </c>
      <c r="G89" s="264">
        <v>117778</v>
      </c>
    </row>
    <row r="90" spans="1:7" ht="15">
      <c r="A90" s="269" t="s">
        <v>499</v>
      </c>
      <c r="B90" s="279" t="s">
        <v>500</v>
      </c>
      <c r="C90" s="268">
        <f>SUM(C84:C89)</f>
        <v>413568</v>
      </c>
      <c r="D90" s="268">
        <f>SUM(D84:D89)</f>
        <v>441390</v>
      </c>
      <c r="E90" s="75">
        <f>SUM(E84:E89)</f>
        <v>325890</v>
      </c>
      <c r="F90" s="268">
        <f>SUM(F84:F89)</f>
        <v>406418</v>
      </c>
      <c r="G90" s="268">
        <f>SUM(G84:G89)</f>
        <v>413428</v>
      </c>
    </row>
    <row r="91" spans="1:7" ht="15">
      <c r="A91" s="265" t="s">
        <v>501</v>
      </c>
      <c r="B91" s="278" t="s">
        <v>287</v>
      </c>
      <c r="C91" s="264"/>
      <c r="D91" s="264"/>
      <c r="E91" s="183"/>
      <c r="F91" s="264"/>
      <c r="G91" s="264"/>
    </row>
    <row r="92" spans="1:7" ht="15">
      <c r="A92" s="265" t="s">
        <v>502</v>
      </c>
      <c r="B92" s="278" t="s">
        <v>503</v>
      </c>
      <c r="C92" s="264"/>
      <c r="D92" s="264"/>
      <c r="E92" s="183"/>
      <c r="F92" s="264"/>
      <c r="G92" s="264"/>
    </row>
    <row r="93" spans="1:7" ht="15">
      <c r="A93" s="265" t="s">
        <v>504</v>
      </c>
      <c r="B93" s="278" t="s">
        <v>505</v>
      </c>
      <c r="C93" s="264"/>
      <c r="D93" s="264"/>
      <c r="E93" s="183"/>
      <c r="F93" s="264"/>
      <c r="G93" s="264"/>
    </row>
    <row r="94" spans="1:7" ht="15">
      <c r="A94" s="265" t="s">
        <v>294</v>
      </c>
      <c r="B94" s="278" t="s">
        <v>290</v>
      </c>
      <c r="C94" s="264">
        <v>6147</v>
      </c>
      <c r="D94" s="264">
        <v>5860</v>
      </c>
      <c r="E94" s="183">
        <v>6000</v>
      </c>
      <c r="F94" s="264">
        <v>5699</v>
      </c>
      <c r="G94" s="264">
        <v>5699</v>
      </c>
    </row>
    <row r="95" spans="1:7" ht="15">
      <c r="A95" s="265" t="s">
        <v>309</v>
      </c>
      <c r="B95" s="278" t="s">
        <v>310</v>
      </c>
      <c r="C95" s="264">
        <v>242073</v>
      </c>
      <c r="D95" s="264">
        <v>314824</v>
      </c>
      <c r="E95" s="183">
        <v>252200</v>
      </c>
      <c r="F95" s="264">
        <v>278497</v>
      </c>
      <c r="G95" s="264">
        <v>310787</v>
      </c>
    </row>
    <row r="96" spans="1:7" ht="15">
      <c r="A96" s="265" t="s">
        <v>312</v>
      </c>
      <c r="B96" s="278" t="s">
        <v>311</v>
      </c>
      <c r="C96" s="264">
        <v>1226</v>
      </c>
      <c r="D96" s="264">
        <v>409</v>
      </c>
      <c r="E96" s="183">
        <v>1800</v>
      </c>
      <c r="F96" s="264">
        <v>469</v>
      </c>
      <c r="G96" s="264">
        <v>469</v>
      </c>
    </row>
    <row r="97" spans="1:7" ht="15">
      <c r="A97" s="269" t="s">
        <v>506</v>
      </c>
      <c r="B97" s="279" t="s">
        <v>314</v>
      </c>
      <c r="C97" s="268">
        <f>SUM(C91:C96)</f>
        <v>249446</v>
      </c>
      <c r="D97" s="268">
        <f>SUM(D91:D96)</f>
        <v>321093</v>
      </c>
      <c r="E97" s="75">
        <f>SUM(E91:E96)</f>
        <v>260000</v>
      </c>
      <c r="F97" s="268">
        <f>SUM(F91:F96)</f>
        <v>284665</v>
      </c>
      <c r="G97" s="268">
        <f>SUM(G91:G96)</f>
        <v>316955</v>
      </c>
    </row>
    <row r="98" spans="1:7" ht="15">
      <c r="A98" s="270" t="s">
        <v>800</v>
      </c>
      <c r="B98" s="278" t="s">
        <v>508</v>
      </c>
      <c r="C98" s="264"/>
      <c r="D98" s="264"/>
      <c r="E98" s="183"/>
      <c r="F98" s="264"/>
      <c r="G98" s="264"/>
    </row>
    <row r="99" spans="1:7" ht="15">
      <c r="A99" s="270" t="s">
        <v>509</v>
      </c>
      <c r="B99" s="278" t="s">
        <v>510</v>
      </c>
      <c r="C99" s="264">
        <v>15165</v>
      </c>
      <c r="D99" s="264">
        <v>16677</v>
      </c>
      <c r="E99" s="183">
        <v>17798</v>
      </c>
      <c r="F99" s="264">
        <v>44535</v>
      </c>
      <c r="G99" s="264">
        <v>44585</v>
      </c>
    </row>
    <row r="100" spans="1:7" ht="15">
      <c r="A100" s="270" t="s">
        <v>801</v>
      </c>
      <c r="B100" s="278" t="s">
        <v>512</v>
      </c>
      <c r="C100" s="264">
        <v>18</v>
      </c>
      <c r="D100" s="264">
        <v>2547</v>
      </c>
      <c r="E100" s="183"/>
      <c r="F100" s="264"/>
      <c r="G100" s="264"/>
    </row>
    <row r="101" spans="1:7" ht="15">
      <c r="A101" s="270" t="s">
        <v>315</v>
      </c>
      <c r="B101" s="278" t="s">
        <v>513</v>
      </c>
      <c r="C101" s="264">
        <v>73702</v>
      </c>
      <c r="D101" s="264">
        <v>93348</v>
      </c>
      <c r="E101" s="183">
        <v>70000</v>
      </c>
      <c r="F101" s="264">
        <v>70000</v>
      </c>
      <c r="G101" s="264">
        <v>78030</v>
      </c>
    </row>
    <row r="102" spans="1:7" ht="15">
      <c r="A102" s="270" t="s">
        <v>514</v>
      </c>
      <c r="B102" s="278" t="s">
        <v>515</v>
      </c>
      <c r="C102" s="264">
        <v>6527</v>
      </c>
      <c r="D102" s="264">
        <v>6324</v>
      </c>
      <c r="E102" s="183">
        <v>6834</v>
      </c>
      <c r="F102" s="264">
        <v>7305</v>
      </c>
      <c r="G102" s="264">
        <v>7305</v>
      </c>
    </row>
    <row r="103" spans="1:7" ht="15">
      <c r="A103" s="270" t="s">
        <v>516</v>
      </c>
      <c r="B103" s="278" t="s">
        <v>517</v>
      </c>
      <c r="C103" s="264">
        <v>14430</v>
      </c>
      <c r="D103" s="264">
        <v>19781</v>
      </c>
      <c r="E103" s="183">
        <v>13886</v>
      </c>
      <c r="F103" s="264">
        <v>26918</v>
      </c>
      <c r="G103" s="264">
        <v>28030</v>
      </c>
    </row>
    <row r="104" spans="1:7" ht="15">
      <c r="A104" s="270" t="s">
        <v>518</v>
      </c>
      <c r="B104" s="278" t="s">
        <v>519</v>
      </c>
      <c r="C104" s="264">
        <v>909</v>
      </c>
      <c r="D104" s="264">
        <v>290</v>
      </c>
      <c r="E104" s="183">
        <v>3750</v>
      </c>
      <c r="F104" s="264"/>
      <c r="G104" s="264"/>
    </row>
    <row r="105" spans="1:7" ht="15">
      <c r="A105" s="270" t="s">
        <v>520</v>
      </c>
      <c r="B105" s="278" t="s">
        <v>521</v>
      </c>
      <c r="C105" s="264">
        <v>14</v>
      </c>
      <c r="D105" s="264">
        <v>4</v>
      </c>
      <c r="E105" s="183"/>
      <c r="F105" s="264"/>
      <c r="G105" s="264"/>
    </row>
    <row r="106" spans="1:7" ht="15">
      <c r="A106" s="270" t="s">
        <v>522</v>
      </c>
      <c r="B106" s="278" t="s">
        <v>523</v>
      </c>
      <c r="C106" s="264"/>
      <c r="D106" s="264"/>
      <c r="E106" s="183"/>
      <c r="F106" s="264"/>
      <c r="G106" s="264"/>
    </row>
    <row r="107" spans="1:7" ht="15">
      <c r="A107" s="270" t="s">
        <v>802</v>
      </c>
      <c r="B107" s="278" t="s">
        <v>525</v>
      </c>
      <c r="C107" s="264">
        <v>2497</v>
      </c>
      <c r="D107" s="264">
        <v>221</v>
      </c>
      <c r="E107" s="183"/>
      <c r="F107" s="264">
        <v>1794</v>
      </c>
      <c r="G107" s="264">
        <v>1794</v>
      </c>
    </row>
    <row r="108" spans="1:7" ht="15">
      <c r="A108" s="270" t="s">
        <v>524</v>
      </c>
      <c r="B108" s="278" t="s">
        <v>803</v>
      </c>
      <c r="C108" s="264">
        <v>720</v>
      </c>
      <c r="D108" s="264">
        <v>5022</v>
      </c>
      <c r="E108" s="75"/>
      <c r="F108" s="264">
        <v>406</v>
      </c>
      <c r="G108" s="264">
        <v>1574</v>
      </c>
    </row>
    <row r="109" spans="1:7" ht="15">
      <c r="A109" s="272" t="s">
        <v>526</v>
      </c>
      <c r="B109" s="279" t="s">
        <v>527</v>
      </c>
      <c r="C109" s="268">
        <f>SUM(C98:C108)</f>
        <v>113982</v>
      </c>
      <c r="D109" s="268">
        <f>SUM(D98:D108)</f>
        <v>144214</v>
      </c>
      <c r="E109" s="75">
        <f>SUM(E99:E108)</f>
        <v>112268</v>
      </c>
      <c r="F109" s="268">
        <f>SUM(F98:F108)</f>
        <v>150958</v>
      </c>
      <c r="G109" s="268">
        <f>SUM(G98:G108)</f>
        <v>161318</v>
      </c>
    </row>
    <row r="110" spans="1:7" ht="15">
      <c r="A110" s="270" t="s">
        <v>528</v>
      </c>
      <c r="B110" s="278" t="s">
        <v>529</v>
      </c>
      <c r="C110" s="264"/>
      <c r="D110" s="264"/>
      <c r="E110" s="183"/>
      <c r="F110" s="264"/>
      <c r="G110" s="264"/>
    </row>
    <row r="111" spans="1:7" ht="15">
      <c r="A111" s="265" t="s">
        <v>804</v>
      </c>
      <c r="B111" s="278" t="s">
        <v>244</v>
      </c>
      <c r="C111" s="264"/>
      <c r="D111" s="264"/>
      <c r="E111" s="183"/>
      <c r="F111" s="264"/>
      <c r="G111" s="264"/>
    </row>
    <row r="112" spans="1:7" ht="15">
      <c r="A112" s="265" t="s">
        <v>805</v>
      </c>
      <c r="B112" s="278" t="s">
        <v>252</v>
      </c>
      <c r="C112" s="264"/>
      <c r="D112" s="264"/>
      <c r="E112" s="183"/>
      <c r="F112" s="264"/>
      <c r="G112" s="264"/>
    </row>
    <row r="113" spans="1:7" ht="15">
      <c r="A113" s="265" t="s">
        <v>806</v>
      </c>
      <c r="B113" s="278" t="s">
        <v>772</v>
      </c>
      <c r="C113" s="264"/>
      <c r="D113" s="264"/>
      <c r="E113" s="183">
        <v>1200</v>
      </c>
      <c r="F113" s="264">
        <v>1200</v>
      </c>
      <c r="G113" s="264">
        <v>1595</v>
      </c>
    </row>
    <row r="114" spans="1:7" ht="15">
      <c r="A114" s="265" t="s">
        <v>531</v>
      </c>
      <c r="B114" s="278" t="s">
        <v>773</v>
      </c>
      <c r="C114" s="264">
        <v>3630</v>
      </c>
      <c r="D114" s="264">
        <v>7834</v>
      </c>
      <c r="E114" s="75"/>
      <c r="F114" s="264">
        <v>541</v>
      </c>
      <c r="G114" s="264">
        <v>541</v>
      </c>
    </row>
    <row r="115" spans="1:7" ht="15">
      <c r="A115" s="269" t="s">
        <v>107</v>
      </c>
      <c r="B115" s="279" t="s">
        <v>532</v>
      </c>
      <c r="C115" s="268">
        <f>SUM(C110:C114)</f>
        <v>3630</v>
      </c>
      <c r="D115" s="268">
        <f>SUM(D110:D114)</f>
        <v>7834</v>
      </c>
      <c r="E115" s="75"/>
      <c r="F115" s="268">
        <f>SUM(F110:F114)</f>
        <v>1741</v>
      </c>
      <c r="G115" s="268">
        <f>SUM(G110:G114)</f>
        <v>2136</v>
      </c>
    </row>
    <row r="116" spans="1:7" ht="15.75">
      <c r="A116" s="275" t="s">
        <v>442</v>
      </c>
      <c r="B116" s="291"/>
      <c r="C116" s="268">
        <v>780626</v>
      </c>
      <c r="D116" s="75">
        <f>D90+D97+D109+D115</f>
        <v>914531</v>
      </c>
      <c r="E116" s="75">
        <f>E90+E97+E109+E115+E113</f>
        <v>699358</v>
      </c>
      <c r="F116" s="75">
        <f>F90+F97+F109+F115</f>
        <v>843782</v>
      </c>
      <c r="G116" s="75">
        <f>G90+G97+G109+G115</f>
        <v>893837</v>
      </c>
    </row>
    <row r="117" spans="1:7" ht="15">
      <c r="A117" s="265" t="s">
        <v>162</v>
      </c>
      <c r="B117" s="278" t="s">
        <v>163</v>
      </c>
      <c r="C117" s="264">
        <v>14809</v>
      </c>
      <c r="D117" s="264">
        <v>263247</v>
      </c>
      <c r="E117" s="183"/>
      <c r="F117" s="264">
        <v>3225</v>
      </c>
      <c r="G117" s="264">
        <v>3226</v>
      </c>
    </row>
    <row r="118" spans="1:7" ht="15">
      <c r="A118" s="265" t="s">
        <v>533</v>
      </c>
      <c r="B118" s="278" t="s">
        <v>534</v>
      </c>
      <c r="C118" s="264"/>
      <c r="D118" s="264"/>
      <c r="E118" s="183"/>
      <c r="F118" s="264"/>
      <c r="G118" s="264"/>
    </row>
    <row r="119" spans="1:7" ht="15">
      <c r="A119" s="265" t="s">
        <v>535</v>
      </c>
      <c r="B119" s="278" t="s">
        <v>236</v>
      </c>
      <c r="C119" s="264"/>
      <c r="D119" s="264"/>
      <c r="E119" s="183"/>
      <c r="F119" s="264"/>
      <c r="G119" s="264"/>
    </row>
    <row r="120" spans="1:7" ht="15">
      <c r="A120" s="265" t="s">
        <v>536</v>
      </c>
      <c r="B120" s="278" t="s">
        <v>239</v>
      </c>
      <c r="C120" s="264"/>
      <c r="D120" s="264"/>
      <c r="E120" s="183"/>
      <c r="F120" s="264"/>
      <c r="G120" s="264"/>
    </row>
    <row r="121" spans="1:7" ht="15">
      <c r="A121" s="265" t="s">
        <v>242</v>
      </c>
      <c r="B121" s="278" t="s">
        <v>241</v>
      </c>
      <c r="C121" s="264"/>
      <c r="D121" s="264">
        <v>353830</v>
      </c>
      <c r="E121" s="183">
        <v>72377</v>
      </c>
      <c r="F121" s="264">
        <v>15682</v>
      </c>
      <c r="G121" s="264">
        <v>15682</v>
      </c>
    </row>
    <row r="122" spans="1:7" ht="15">
      <c r="A122" s="269" t="s">
        <v>108</v>
      </c>
      <c r="B122" s="279" t="s">
        <v>537</v>
      </c>
      <c r="C122" s="268">
        <f>SUM(C117:C121)</f>
        <v>14809</v>
      </c>
      <c r="D122" s="268">
        <f>SUM(D117:D121)</f>
        <v>617077</v>
      </c>
      <c r="E122" s="75">
        <f>SUM(E117:E121)</f>
        <v>72377</v>
      </c>
      <c r="F122" s="268">
        <f>SUM(F117:F121)</f>
        <v>18907</v>
      </c>
      <c r="G122" s="268">
        <f>SUM(G117:G121)</f>
        <v>18908</v>
      </c>
    </row>
    <row r="123" spans="1:7" ht="15">
      <c r="A123" s="270" t="s">
        <v>538</v>
      </c>
      <c r="B123" s="278" t="s">
        <v>539</v>
      </c>
      <c r="C123" s="264"/>
      <c r="D123" s="264"/>
      <c r="E123" s="183"/>
      <c r="F123" s="264"/>
      <c r="G123" s="264"/>
    </row>
    <row r="124" spans="1:7" ht="15">
      <c r="A124" s="270" t="s">
        <v>540</v>
      </c>
      <c r="B124" s="278" t="s">
        <v>541</v>
      </c>
      <c r="C124" s="264">
        <v>1070</v>
      </c>
      <c r="D124" s="264">
        <v>1978</v>
      </c>
      <c r="E124" s="183"/>
      <c r="F124" s="264"/>
      <c r="G124" s="264">
        <v>5980</v>
      </c>
    </row>
    <row r="125" spans="1:7" ht="15">
      <c r="A125" s="270" t="s">
        <v>542</v>
      </c>
      <c r="B125" s="278" t="s">
        <v>543</v>
      </c>
      <c r="C125" s="264">
        <v>320</v>
      </c>
      <c r="D125" s="264"/>
      <c r="E125" s="183"/>
      <c r="F125" s="264"/>
      <c r="G125" s="264"/>
    </row>
    <row r="126" spans="1:7" ht="15">
      <c r="A126" s="270" t="s">
        <v>544</v>
      </c>
      <c r="B126" s="278" t="s">
        <v>545</v>
      </c>
      <c r="C126" s="264"/>
      <c r="D126" s="264">
        <v>3</v>
      </c>
      <c r="E126" s="183"/>
      <c r="F126" s="264"/>
      <c r="G126" s="264"/>
    </row>
    <row r="127" spans="1:7" ht="15">
      <c r="A127" s="270" t="s">
        <v>546</v>
      </c>
      <c r="B127" s="278" t="s">
        <v>547</v>
      </c>
      <c r="C127" s="264">
        <v>294</v>
      </c>
      <c r="D127" s="264"/>
      <c r="E127" s="75"/>
      <c r="F127" s="264"/>
      <c r="G127" s="264"/>
    </row>
    <row r="128" spans="1:7" ht="15">
      <c r="A128" s="269" t="s">
        <v>548</v>
      </c>
      <c r="B128" s="279" t="s">
        <v>549</v>
      </c>
      <c r="C128" s="268">
        <f>SUM(C123:C127)</f>
        <v>1684</v>
      </c>
      <c r="D128" s="268">
        <f>SUM(D123:D127)</f>
        <v>1981</v>
      </c>
      <c r="E128" s="75">
        <f>SUM(E123:E127)</f>
        <v>0</v>
      </c>
      <c r="F128" s="268">
        <f>SUM(F123:F127)</f>
        <v>0</v>
      </c>
      <c r="G128" s="268">
        <f>SUM(G123:G127)</f>
        <v>5980</v>
      </c>
    </row>
    <row r="129" spans="1:7" ht="15">
      <c r="A129" s="270" t="s">
        <v>550</v>
      </c>
      <c r="B129" s="278" t="s">
        <v>551</v>
      </c>
      <c r="C129" s="264"/>
      <c r="D129" s="264"/>
      <c r="E129" s="183"/>
      <c r="F129" s="264"/>
      <c r="G129" s="264"/>
    </row>
    <row r="130" spans="1:7" ht="15">
      <c r="A130" s="265" t="s">
        <v>807</v>
      </c>
      <c r="B130" s="278" t="s">
        <v>255</v>
      </c>
      <c r="C130" s="264"/>
      <c r="D130" s="264"/>
      <c r="E130" s="183"/>
      <c r="F130" s="264"/>
      <c r="G130" s="264"/>
    </row>
    <row r="131" spans="1:7" ht="15">
      <c r="A131" s="265" t="s">
        <v>552</v>
      </c>
      <c r="B131" s="278" t="s">
        <v>775</v>
      </c>
      <c r="C131" s="264">
        <v>17454</v>
      </c>
      <c r="D131" s="264"/>
      <c r="E131" s="183">
        <v>19514</v>
      </c>
      <c r="F131" s="264"/>
      <c r="G131" s="264"/>
    </row>
    <row r="132" spans="1:7" ht="15">
      <c r="A132" s="270" t="s">
        <v>553</v>
      </c>
      <c r="B132" s="278" t="s">
        <v>776</v>
      </c>
      <c r="C132" s="264">
        <v>6652</v>
      </c>
      <c r="D132" s="264">
        <v>322130</v>
      </c>
      <c r="E132" s="75"/>
      <c r="F132" s="264"/>
      <c r="G132" s="264">
        <v>13948</v>
      </c>
    </row>
    <row r="133" spans="1:7" ht="15">
      <c r="A133" s="269" t="s">
        <v>110</v>
      </c>
      <c r="B133" s="279" t="s">
        <v>554</v>
      </c>
      <c r="C133" s="268">
        <f>SUM(C129:C132)</f>
        <v>24106</v>
      </c>
      <c r="D133" s="268">
        <f>SUM(D129:D132)</f>
        <v>322130</v>
      </c>
      <c r="E133" s="75">
        <f>SUM(E129:E132)</f>
        <v>19514</v>
      </c>
      <c r="F133" s="268">
        <f>SUM(F129:F132)</f>
        <v>0</v>
      </c>
      <c r="G133" s="268">
        <f>SUM(G129:G132)</f>
        <v>13948</v>
      </c>
    </row>
    <row r="134" spans="1:7" ht="15.75">
      <c r="A134" s="275" t="s">
        <v>455</v>
      </c>
      <c r="B134" s="291"/>
      <c r="C134" s="268">
        <v>40599</v>
      </c>
      <c r="D134" s="75">
        <f>D122+D128+D133</f>
        <v>941188</v>
      </c>
      <c r="E134" s="75">
        <f>E122+E128+E133</f>
        <v>91891</v>
      </c>
      <c r="F134" s="75">
        <f>F122+F128+F133</f>
        <v>18907</v>
      </c>
      <c r="G134" s="75">
        <f>G122+G128+G133</f>
        <v>38836</v>
      </c>
    </row>
    <row r="135" spans="1:7" ht="15.75">
      <c r="A135" s="292" t="s">
        <v>555</v>
      </c>
      <c r="B135" s="280" t="s">
        <v>556</v>
      </c>
      <c r="C135" s="268">
        <v>821225</v>
      </c>
      <c r="D135" s="75">
        <f>D116+D134</f>
        <v>1855719</v>
      </c>
      <c r="E135" s="75">
        <f>E116+E134</f>
        <v>791249</v>
      </c>
      <c r="F135" s="75">
        <f>F116+F134</f>
        <v>862689</v>
      </c>
      <c r="G135" s="75">
        <f>G116+G134</f>
        <v>932673</v>
      </c>
    </row>
    <row r="136" spans="1:7" ht="15.75">
      <c r="A136" s="293" t="s">
        <v>557</v>
      </c>
      <c r="B136" s="294"/>
      <c r="C136" s="295">
        <v>-34042</v>
      </c>
      <c r="D136" s="183">
        <f>D41-D116</f>
        <v>-189954</v>
      </c>
      <c r="E136" s="183">
        <f>E41-E116</f>
        <v>42204</v>
      </c>
      <c r="F136" s="183">
        <f>F41-F116</f>
        <v>85305</v>
      </c>
      <c r="G136" s="183">
        <f>G41-G116</f>
        <v>-11849</v>
      </c>
    </row>
    <row r="137" spans="1:7" ht="15.75">
      <c r="A137" s="293" t="s">
        <v>558</v>
      </c>
      <c r="B137" s="294"/>
      <c r="C137" s="295">
        <v>95872</v>
      </c>
      <c r="D137" s="12">
        <f>D64-D134</f>
        <v>-720068</v>
      </c>
      <c r="E137" s="12">
        <f>E64-E134</f>
        <v>945855</v>
      </c>
      <c r="F137" s="12">
        <f>F64-F134</f>
        <v>882902</v>
      </c>
      <c r="G137" s="12">
        <f>G64-G134</f>
        <v>545758</v>
      </c>
    </row>
    <row r="138" spans="1:7" ht="15">
      <c r="A138" s="282" t="s">
        <v>559</v>
      </c>
      <c r="B138" s="283" t="s">
        <v>560</v>
      </c>
      <c r="C138" s="268"/>
      <c r="D138" s="268"/>
      <c r="E138" s="183"/>
      <c r="F138" s="268"/>
      <c r="G138" s="268"/>
    </row>
    <row r="139" spans="1:7" ht="15">
      <c r="A139" s="284" t="s">
        <v>561</v>
      </c>
      <c r="B139" s="283" t="s">
        <v>562</v>
      </c>
      <c r="C139" s="268"/>
      <c r="D139" s="268"/>
      <c r="E139" s="183"/>
      <c r="F139" s="268"/>
      <c r="G139" s="268"/>
    </row>
    <row r="140" spans="1:7" ht="15">
      <c r="A140" s="265" t="s">
        <v>563</v>
      </c>
      <c r="B140" s="265" t="s">
        <v>564</v>
      </c>
      <c r="C140" s="264">
        <v>165033</v>
      </c>
      <c r="D140" s="264">
        <v>8714</v>
      </c>
      <c r="E140" s="183">
        <v>50142</v>
      </c>
      <c r="F140" s="264">
        <v>83693</v>
      </c>
      <c r="G140" s="264"/>
    </row>
    <row r="141" spans="1:7" ht="15">
      <c r="A141" s="265" t="s">
        <v>565</v>
      </c>
      <c r="B141" s="265" t="s">
        <v>564</v>
      </c>
      <c r="C141" s="264"/>
      <c r="D141" s="264">
        <v>88724</v>
      </c>
      <c r="E141" s="183">
        <v>950378</v>
      </c>
      <c r="F141" s="264">
        <v>887425</v>
      </c>
      <c r="G141" s="264">
        <v>1002162</v>
      </c>
    </row>
    <row r="142" spans="1:7" ht="15">
      <c r="A142" s="265" t="s">
        <v>566</v>
      </c>
      <c r="B142" s="265" t="s">
        <v>567</v>
      </c>
      <c r="C142" s="264"/>
      <c r="D142" s="264"/>
      <c r="E142" s="75"/>
      <c r="F142" s="264"/>
      <c r="G142" s="264"/>
    </row>
    <row r="143" spans="1:7" ht="15">
      <c r="A143" s="265" t="s">
        <v>568</v>
      </c>
      <c r="B143" s="265" t="s">
        <v>567</v>
      </c>
      <c r="C143" s="264"/>
      <c r="D143" s="264"/>
      <c r="E143" s="183"/>
      <c r="F143" s="264"/>
      <c r="G143" s="264"/>
    </row>
    <row r="144" spans="1:7" ht="15">
      <c r="A144" s="283" t="s">
        <v>569</v>
      </c>
      <c r="B144" s="283" t="s">
        <v>570</v>
      </c>
      <c r="C144" s="268">
        <f>SUM(C140:C143)</f>
        <v>165033</v>
      </c>
      <c r="D144" s="268">
        <f>SUM(D140:D143)</f>
        <v>97438</v>
      </c>
      <c r="E144" s="75">
        <f>SUM(E140:E143)</f>
        <v>1000520</v>
      </c>
      <c r="F144" s="268">
        <f>SUM(F140:F143)</f>
        <v>971118</v>
      </c>
      <c r="G144" s="268">
        <f>SUM(G140:G143)</f>
        <v>1002162</v>
      </c>
    </row>
    <row r="145" spans="1:7" ht="15">
      <c r="A145" s="285" t="s">
        <v>571</v>
      </c>
      <c r="B145" s="265" t="s">
        <v>572</v>
      </c>
      <c r="C145" s="264">
        <v>8714</v>
      </c>
      <c r="D145" s="264">
        <v>7938</v>
      </c>
      <c r="E145" s="183"/>
      <c r="F145" s="264">
        <v>9550</v>
      </c>
      <c r="G145" s="264">
        <v>9550</v>
      </c>
    </row>
    <row r="146" spans="1:7" ht="15">
      <c r="A146" s="285" t="s">
        <v>573</v>
      </c>
      <c r="B146" s="265" t="s">
        <v>574</v>
      </c>
      <c r="C146" s="264"/>
      <c r="D146" s="264"/>
      <c r="E146" s="183"/>
      <c r="F146" s="264"/>
      <c r="G146" s="264"/>
    </row>
    <row r="147" spans="1:7" ht="15">
      <c r="A147" s="285" t="s">
        <v>575</v>
      </c>
      <c r="B147" s="265" t="s">
        <v>576</v>
      </c>
      <c r="C147" s="264"/>
      <c r="D147" s="264"/>
      <c r="E147" s="183"/>
      <c r="F147" s="264"/>
      <c r="G147" s="264"/>
    </row>
    <row r="148" spans="1:7" ht="15">
      <c r="A148" s="285" t="s">
        <v>577</v>
      </c>
      <c r="B148" s="265" t="s">
        <v>578</v>
      </c>
      <c r="C148" s="264"/>
      <c r="D148" s="264"/>
      <c r="E148" s="75"/>
      <c r="F148" s="264"/>
      <c r="G148" s="264"/>
    </row>
    <row r="149" spans="1:7" ht="15">
      <c r="A149" s="270" t="s">
        <v>579</v>
      </c>
      <c r="B149" s="265" t="s">
        <v>580</v>
      </c>
      <c r="C149" s="264"/>
      <c r="D149" s="264"/>
      <c r="E149" s="183"/>
      <c r="F149" s="264"/>
      <c r="G149" s="264"/>
    </row>
    <row r="150" spans="1:7" ht="15">
      <c r="A150" s="282" t="s">
        <v>581</v>
      </c>
      <c r="B150" s="283" t="s">
        <v>582</v>
      </c>
      <c r="C150" s="268">
        <f>SUM(C144:C149)</f>
        <v>173747</v>
      </c>
      <c r="D150" s="268">
        <f>SUM(D144:D149)</f>
        <v>105376</v>
      </c>
      <c r="E150" s="75">
        <f>E138+E139+E144+E145+E146+E147+E148+E149</f>
        <v>1000520</v>
      </c>
      <c r="F150" s="268">
        <f>SUM(F144:F149)</f>
        <v>980668</v>
      </c>
      <c r="G150" s="268">
        <f>SUM(G144:G149)</f>
        <v>1011712</v>
      </c>
    </row>
    <row r="151" spans="1:7" ht="15">
      <c r="A151" s="270" t="s">
        <v>583</v>
      </c>
      <c r="B151" s="265" t="s">
        <v>584</v>
      </c>
      <c r="C151" s="264"/>
      <c r="D151" s="264"/>
      <c r="E151" s="183"/>
      <c r="F151" s="264"/>
      <c r="G151" s="264"/>
    </row>
    <row r="152" spans="1:7" ht="15">
      <c r="A152" s="270" t="s">
        <v>585</v>
      </c>
      <c r="B152" s="265" t="s">
        <v>586</v>
      </c>
      <c r="C152" s="264"/>
      <c r="D152" s="264"/>
      <c r="E152" s="183"/>
      <c r="F152" s="264"/>
      <c r="G152" s="264"/>
    </row>
    <row r="153" spans="1:7" ht="15">
      <c r="A153" s="285" t="s">
        <v>587</v>
      </c>
      <c r="B153" s="265" t="s">
        <v>588</v>
      </c>
      <c r="C153" s="264"/>
      <c r="D153" s="264"/>
      <c r="E153" s="183"/>
      <c r="F153" s="264"/>
      <c r="G153" s="264"/>
    </row>
    <row r="154" spans="1:7" ht="15">
      <c r="A154" s="285" t="s">
        <v>589</v>
      </c>
      <c r="B154" s="265" t="s">
        <v>590</v>
      </c>
      <c r="C154" s="264"/>
      <c r="D154" s="264"/>
      <c r="E154" s="183"/>
      <c r="F154" s="264"/>
      <c r="G154" s="264"/>
    </row>
    <row r="155" spans="1:7" ht="15">
      <c r="A155" s="284" t="s">
        <v>591</v>
      </c>
      <c r="B155" s="283" t="s">
        <v>592</v>
      </c>
      <c r="C155" s="264"/>
      <c r="D155" s="264"/>
      <c r="E155" s="75"/>
      <c r="F155" s="264"/>
      <c r="G155" s="264"/>
    </row>
    <row r="156" spans="1:7" ht="15">
      <c r="A156" s="282" t="s">
        <v>593</v>
      </c>
      <c r="B156" s="283" t="s">
        <v>594</v>
      </c>
      <c r="C156" s="264"/>
      <c r="D156" s="264"/>
      <c r="E156" s="75"/>
      <c r="F156" s="264"/>
      <c r="G156" s="264"/>
    </row>
    <row r="157" spans="1:7" ht="15.75">
      <c r="A157" s="287" t="s">
        <v>595</v>
      </c>
      <c r="B157" s="288" t="s">
        <v>596</v>
      </c>
      <c r="C157" s="268">
        <f>SUM(C150:C156)</f>
        <v>173747</v>
      </c>
      <c r="D157" s="268">
        <f>D150+D155+D156</f>
        <v>105376</v>
      </c>
      <c r="E157" s="268">
        <f>E150+E155+E156</f>
        <v>1000520</v>
      </c>
      <c r="F157" s="268">
        <f>F150+F155+F156</f>
        <v>980668</v>
      </c>
      <c r="G157" s="268">
        <f>G150+G155+G156</f>
        <v>1011712</v>
      </c>
    </row>
    <row r="158" spans="1:7" ht="15.75">
      <c r="A158" s="289" t="s">
        <v>597</v>
      </c>
      <c r="B158" s="290"/>
      <c r="C158" s="268">
        <v>994972</v>
      </c>
      <c r="D158" s="268">
        <f>D135+D157</f>
        <v>1961095</v>
      </c>
      <c r="E158" s="268">
        <f>E135+E157</f>
        <v>1791769</v>
      </c>
      <c r="F158" s="268">
        <f>F135+F157</f>
        <v>1843357</v>
      </c>
      <c r="G158" s="268">
        <f>G135+G157</f>
        <v>1944385</v>
      </c>
    </row>
    <row r="159" ht="15">
      <c r="F159" s="258"/>
    </row>
    <row r="160" ht="15">
      <c r="F160" s="258"/>
    </row>
    <row r="161" ht="15">
      <c r="F161" s="258"/>
    </row>
    <row r="162" ht="15">
      <c r="F162" s="258"/>
    </row>
    <row r="163" ht="15">
      <c r="F163" s="258"/>
    </row>
    <row r="164" ht="15">
      <c r="F164" s="258"/>
    </row>
    <row r="165" ht="15">
      <c r="F165" s="258"/>
    </row>
    <row r="166" ht="15">
      <c r="F166" s="258"/>
    </row>
    <row r="167" ht="15">
      <c r="F167" s="258"/>
    </row>
    <row r="168" ht="15">
      <c r="F168" s="258"/>
    </row>
    <row r="169" ht="15">
      <c r="F169" s="258"/>
    </row>
    <row r="170" ht="15">
      <c r="F170" s="258"/>
    </row>
    <row r="171" ht="15">
      <c r="F171" s="258"/>
    </row>
    <row r="172" ht="15">
      <c r="F172" s="258"/>
    </row>
    <row r="173" ht="15">
      <c r="F173" s="258"/>
    </row>
    <row r="174" ht="15">
      <c r="F174" s="258"/>
    </row>
    <row r="175" ht="15">
      <c r="F175" s="258"/>
    </row>
    <row r="176" ht="15">
      <c r="F176" s="258"/>
    </row>
    <row r="177" ht="15">
      <c r="F177" s="258"/>
    </row>
  </sheetData>
  <sheetProtection/>
  <mergeCells count="2">
    <mergeCell ref="A2:E2"/>
    <mergeCell ref="A3:E3"/>
  </mergeCells>
  <printOptions/>
  <pageMargins left="0" right="0" top="0" bottom="0" header="0.31496062992125984" footer="0.31496062992125984"/>
  <pageSetup fitToHeight="2" fitToWidth="1" horizontalDpi="600" verticalDpi="600" orientation="portrait" paperSize="9" scale="6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2.421875" style="0" customWidth="1"/>
    <col min="2" max="2" width="20.00390625" style="0" bestFit="1" customWidth="1"/>
    <col min="3" max="3" width="20.7109375" style="0" customWidth="1"/>
    <col min="4" max="4" width="21.140625" style="0" customWidth="1"/>
  </cols>
  <sheetData>
    <row r="1" spans="1:4" ht="33" customHeight="1">
      <c r="A1" s="1062"/>
      <c r="B1" s="1024"/>
      <c r="C1" s="1024"/>
      <c r="D1" s="1024"/>
    </row>
    <row r="2" ht="15">
      <c r="A2" s="1"/>
    </row>
    <row r="3" spans="1:4" ht="19.5" customHeight="1">
      <c r="A3" s="1025" t="s">
        <v>1113</v>
      </c>
      <c r="B3" s="1023"/>
      <c r="C3" s="1023"/>
      <c r="D3" s="1023"/>
    </row>
    <row r="4" spans="1:4" ht="68.25" customHeight="1">
      <c r="A4" s="1025" t="s">
        <v>81</v>
      </c>
      <c r="B4" s="1024"/>
      <c r="C4" s="1024"/>
      <c r="D4" s="1024"/>
    </row>
    <row r="5" ht="15">
      <c r="D5" s="382" t="s">
        <v>748</v>
      </c>
    </row>
    <row r="6" spans="1:4" ht="68.25" customHeight="1">
      <c r="A6" s="75" t="s">
        <v>79</v>
      </c>
      <c r="B6" s="95" t="s">
        <v>92</v>
      </c>
      <c r="C6" s="95" t="s">
        <v>80</v>
      </c>
      <c r="D6" s="95" t="s">
        <v>373</v>
      </c>
    </row>
    <row r="7" spans="1:4" ht="15">
      <c r="A7" s="59" t="s">
        <v>93</v>
      </c>
      <c r="B7" s="83">
        <v>52</v>
      </c>
      <c r="C7" s="59">
        <v>1560</v>
      </c>
      <c r="D7" s="59"/>
    </row>
    <row r="8" spans="1:6" ht="15">
      <c r="A8" s="59" t="s">
        <v>94</v>
      </c>
      <c r="B8" s="83">
        <v>31.1</v>
      </c>
      <c r="C8" s="59">
        <v>71650</v>
      </c>
      <c r="D8" s="59"/>
      <c r="E8" s="395"/>
      <c r="F8" s="395"/>
    </row>
    <row r="9" spans="1:4" ht="15">
      <c r="A9" s="59" t="s">
        <v>95</v>
      </c>
      <c r="B9" s="83">
        <v>1.27</v>
      </c>
      <c r="C9" s="59">
        <v>15486</v>
      </c>
      <c r="D9" s="59"/>
    </row>
    <row r="10" spans="1:4" ht="15">
      <c r="A10" s="59" t="s">
        <v>96</v>
      </c>
      <c r="B10" s="83">
        <v>0.05</v>
      </c>
      <c r="C10" s="12">
        <v>108</v>
      </c>
      <c r="D10" s="59"/>
    </row>
    <row r="11" spans="1:4" ht="15">
      <c r="A11" s="12" t="s">
        <v>953</v>
      </c>
      <c r="B11" s="83">
        <v>100</v>
      </c>
      <c r="C11" s="59">
        <v>5096</v>
      </c>
      <c r="D11" s="59"/>
    </row>
    <row r="12" spans="1:4" ht="15">
      <c r="A12" s="59"/>
      <c r="B12" s="83"/>
      <c r="C12" s="59"/>
      <c r="D12" s="59"/>
    </row>
    <row r="13" spans="1:4" ht="15">
      <c r="A13" s="59"/>
      <c r="B13" s="83"/>
      <c r="C13" s="59"/>
      <c r="D13" s="59"/>
    </row>
    <row r="14" spans="1:4" ht="15">
      <c r="A14" s="59"/>
      <c r="B14" s="83"/>
      <c r="C14" s="59"/>
      <c r="D14" s="59"/>
    </row>
    <row r="15" spans="1:4" ht="15">
      <c r="A15" s="59"/>
      <c r="B15" s="83"/>
      <c r="C15" s="59"/>
      <c r="D15" s="59"/>
    </row>
    <row r="16" spans="1:4" ht="15">
      <c r="A16" s="75" t="s">
        <v>0</v>
      </c>
      <c r="B16" s="83"/>
      <c r="C16" s="75">
        <f>SUM(C7:C15)</f>
        <v>93900</v>
      </c>
      <c r="D16" s="75">
        <f>SUM(D7:D15)</f>
        <v>0</v>
      </c>
    </row>
  </sheetData>
  <sheetProtection/>
  <mergeCells count="3"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zoomScalePageLayoutView="0" workbookViewId="0" topLeftCell="A91">
      <selection activeCell="A1" sqref="A1:H122"/>
    </sheetView>
  </sheetViews>
  <sheetFormatPr defaultColWidth="9.140625" defaultRowHeight="15"/>
  <cols>
    <col min="1" max="1" width="105.140625" style="0" customWidth="1"/>
    <col min="3" max="3" width="14.00390625" style="0" customWidth="1"/>
    <col min="4" max="4" width="14.57421875" style="0" customWidth="1"/>
    <col min="5" max="5" width="15.28125" style="0" customWidth="1"/>
    <col min="6" max="6" width="12.00390625" style="437" customWidth="1"/>
    <col min="7" max="7" width="7.57421875" style="0" customWidth="1"/>
    <col min="8" max="8" width="12.57421875" style="0" customWidth="1"/>
  </cols>
  <sheetData>
    <row r="1" spans="1:8" ht="21" customHeight="1">
      <c r="A1" s="1022" t="s">
        <v>1036</v>
      </c>
      <c r="B1" s="1023"/>
      <c r="C1" s="1023"/>
      <c r="D1" s="1023"/>
      <c r="E1" s="1023"/>
      <c r="F1" s="1023"/>
      <c r="G1" s="1023"/>
      <c r="H1" s="1024"/>
    </row>
    <row r="2" spans="1:8" ht="18.75" customHeight="1">
      <c r="A2" s="1025" t="s">
        <v>113</v>
      </c>
      <c r="B2" s="1023"/>
      <c r="C2" s="1023"/>
      <c r="D2" s="1023"/>
      <c r="E2" s="1023"/>
      <c r="F2" s="1023"/>
      <c r="G2" s="1023"/>
      <c r="H2" s="1024"/>
    </row>
    <row r="3" ht="18">
      <c r="A3" s="5"/>
    </row>
    <row r="4" spans="1:8" ht="15">
      <c r="A4" s="85" t="s">
        <v>823</v>
      </c>
      <c r="G4" s="1019" t="s">
        <v>824</v>
      </c>
      <c r="H4" s="1019"/>
    </row>
    <row r="5" spans="1:8" ht="90">
      <c r="A5" s="194" t="s">
        <v>130</v>
      </c>
      <c r="B5" s="180" t="s">
        <v>131</v>
      </c>
      <c r="C5" s="487" t="s">
        <v>752</v>
      </c>
      <c r="D5" s="487" t="s">
        <v>105</v>
      </c>
      <c r="E5" s="487" t="s">
        <v>753</v>
      </c>
      <c r="F5" s="561" t="s">
        <v>754</v>
      </c>
      <c r="G5" s="488" t="s">
        <v>601</v>
      </c>
      <c r="H5" s="489" t="s">
        <v>751</v>
      </c>
    </row>
    <row r="6" spans="1:8" ht="15">
      <c r="A6" s="298" t="s">
        <v>602</v>
      </c>
      <c r="B6" s="299" t="s">
        <v>603</v>
      </c>
      <c r="C6" s="183">
        <v>8276</v>
      </c>
      <c r="D6" s="12">
        <v>39297</v>
      </c>
      <c r="E6" s="183">
        <v>35473</v>
      </c>
      <c r="F6" s="12"/>
      <c r="G6" s="183"/>
      <c r="H6" s="183">
        <f>SUM(E6:G6)</f>
        <v>35473</v>
      </c>
    </row>
    <row r="7" spans="1:8" ht="15">
      <c r="A7" s="298" t="s">
        <v>604</v>
      </c>
      <c r="B7" s="300" t="s">
        <v>605</v>
      </c>
      <c r="C7" s="183"/>
      <c r="D7" s="12">
        <v>400</v>
      </c>
      <c r="E7" s="183">
        <v>400</v>
      </c>
      <c r="F7" s="12"/>
      <c r="G7" s="183"/>
      <c r="H7" s="183">
        <f>SUM(E7:G7)</f>
        <v>400</v>
      </c>
    </row>
    <row r="8" spans="1:8" ht="15">
      <c r="A8" s="298" t="s">
        <v>606</v>
      </c>
      <c r="B8" s="300" t="s">
        <v>607</v>
      </c>
      <c r="C8" s="183"/>
      <c r="D8" s="12"/>
      <c r="E8" s="183"/>
      <c r="F8" s="12"/>
      <c r="G8" s="183"/>
      <c r="H8" s="183">
        <f>SUM(E8:G8)</f>
        <v>0</v>
      </c>
    </row>
    <row r="9" spans="1:8" ht="15">
      <c r="A9" s="301" t="s">
        <v>608</v>
      </c>
      <c r="B9" s="300" t="s">
        <v>609</v>
      </c>
      <c r="C9" s="183"/>
      <c r="D9" s="12"/>
      <c r="E9" s="183"/>
      <c r="F9" s="12"/>
      <c r="G9" s="183"/>
      <c r="H9" s="183">
        <f>SUM(E9:G9)</f>
        <v>0</v>
      </c>
    </row>
    <row r="10" spans="1:8" ht="15">
      <c r="A10" s="301" t="s">
        <v>610</v>
      </c>
      <c r="B10" s="300" t="s">
        <v>611</v>
      </c>
      <c r="C10" s="183"/>
      <c r="D10" s="12"/>
      <c r="E10" s="183"/>
      <c r="F10" s="12"/>
      <c r="G10" s="183"/>
      <c r="H10" s="183"/>
    </row>
    <row r="11" spans="1:8" ht="15">
      <c r="A11" s="301" t="s">
        <v>612</v>
      </c>
      <c r="B11" s="300" t="s">
        <v>613</v>
      </c>
      <c r="C11" s="183"/>
      <c r="D11" s="12"/>
      <c r="E11" s="183"/>
      <c r="F11" s="12"/>
      <c r="G11" s="183"/>
      <c r="H11" s="183"/>
    </row>
    <row r="12" spans="1:8" ht="15">
      <c r="A12" s="301" t="s">
        <v>614</v>
      </c>
      <c r="B12" s="300" t="s">
        <v>615</v>
      </c>
      <c r="C12" s="183">
        <v>1298</v>
      </c>
      <c r="D12" s="12">
        <v>1198</v>
      </c>
      <c r="E12" s="183">
        <v>763</v>
      </c>
      <c r="F12" s="12"/>
      <c r="G12" s="183"/>
      <c r="H12" s="183">
        <f>SUM(E12:G12)</f>
        <v>763</v>
      </c>
    </row>
    <row r="13" spans="1:8" ht="15">
      <c r="A13" s="301" t="s">
        <v>616</v>
      </c>
      <c r="B13" s="300" t="s">
        <v>617</v>
      </c>
      <c r="C13" s="183"/>
      <c r="D13" s="12"/>
      <c r="E13" s="183"/>
      <c r="F13" s="12"/>
      <c r="G13" s="183"/>
      <c r="H13" s="183"/>
    </row>
    <row r="14" spans="1:8" ht="15">
      <c r="A14" s="186" t="s">
        <v>618</v>
      </c>
      <c r="B14" s="300" t="s">
        <v>619</v>
      </c>
      <c r="C14" s="183"/>
      <c r="D14" s="12"/>
      <c r="E14" s="183"/>
      <c r="F14" s="12"/>
      <c r="G14" s="183"/>
      <c r="H14" s="183"/>
    </row>
    <row r="15" spans="1:8" ht="15">
      <c r="A15" s="186" t="s">
        <v>620</v>
      </c>
      <c r="B15" s="300" t="s">
        <v>621</v>
      </c>
      <c r="C15" s="183"/>
      <c r="D15" s="12"/>
      <c r="E15" s="183"/>
      <c r="F15" s="12"/>
      <c r="G15" s="183"/>
      <c r="H15" s="183"/>
    </row>
    <row r="16" spans="1:8" ht="15">
      <c r="A16" s="186" t="s">
        <v>622</v>
      </c>
      <c r="B16" s="300" t="s">
        <v>623</v>
      </c>
      <c r="C16" s="183"/>
      <c r="D16" s="12"/>
      <c r="E16" s="183"/>
      <c r="F16" s="12"/>
      <c r="G16" s="183"/>
      <c r="H16" s="183"/>
    </row>
    <row r="17" spans="1:8" ht="15">
      <c r="A17" s="186" t="s">
        <v>624</v>
      </c>
      <c r="B17" s="300" t="s">
        <v>625</v>
      </c>
      <c r="C17" s="183"/>
      <c r="D17" s="12"/>
      <c r="E17" s="183"/>
      <c r="F17" s="12"/>
      <c r="G17" s="183"/>
      <c r="H17" s="183"/>
    </row>
    <row r="18" spans="1:8" ht="15">
      <c r="A18" s="186" t="s">
        <v>626</v>
      </c>
      <c r="B18" s="300" t="s">
        <v>627</v>
      </c>
      <c r="C18" s="183">
        <v>200</v>
      </c>
      <c r="D18" s="12">
        <v>1390</v>
      </c>
      <c r="E18" s="183">
        <v>1387</v>
      </c>
      <c r="F18" s="12"/>
      <c r="G18" s="183"/>
      <c r="H18" s="183">
        <f>SUM(E18:G18)</f>
        <v>1387</v>
      </c>
    </row>
    <row r="19" spans="1:8" ht="15">
      <c r="A19" s="302" t="s">
        <v>396</v>
      </c>
      <c r="B19" s="303" t="s">
        <v>397</v>
      </c>
      <c r="C19" s="75">
        <f>SUM(C6:C18)</f>
        <v>9774</v>
      </c>
      <c r="D19" s="57">
        <f>SUM(D6:D18)</f>
        <v>42285</v>
      </c>
      <c r="E19" s="75">
        <f>SUM(E6:E18)</f>
        <v>38023</v>
      </c>
      <c r="F19" s="12"/>
      <c r="G19" s="183"/>
      <c r="H19" s="75">
        <f>SUM(H6:H18)</f>
        <v>38023</v>
      </c>
    </row>
    <row r="20" spans="1:8" ht="15">
      <c r="A20" s="186" t="s">
        <v>628</v>
      </c>
      <c r="B20" s="300" t="s">
        <v>629</v>
      </c>
      <c r="C20" s="183">
        <v>17630</v>
      </c>
      <c r="D20" s="12">
        <v>17630</v>
      </c>
      <c r="E20" s="183">
        <v>17157</v>
      </c>
      <c r="F20" s="12"/>
      <c r="G20" s="183"/>
      <c r="H20" s="183">
        <f aca="true" t="shared" si="0" ref="H20:H26">SUM(E20:G20)</f>
        <v>17157</v>
      </c>
    </row>
    <row r="21" spans="1:8" ht="15">
      <c r="A21" s="186" t="s">
        <v>630</v>
      </c>
      <c r="B21" s="300" t="s">
        <v>631</v>
      </c>
      <c r="C21" s="183">
        <v>7672</v>
      </c>
      <c r="D21" s="12">
        <v>9342</v>
      </c>
      <c r="E21" s="183">
        <v>7748</v>
      </c>
      <c r="F21" s="12">
        <v>1587</v>
      </c>
      <c r="G21" s="183"/>
      <c r="H21" s="183">
        <f t="shared" si="0"/>
        <v>9335</v>
      </c>
    </row>
    <row r="22" spans="1:8" ht="15">
      <c r="A22" s="182" t="s">
        <v>632</v>
      </c>
      <c r="B22" s="300" t="s">
        <v>633</v>
      </c>
      <c r="C22" s="183">
        <v>600</v>
      </c>
      <c r="D22" s="12">
        <v>2950</v>
      </c>
      <c r="E22" s="183">
        <v>2746</v>
      </c>
      <c r="F22" s="12"/>
      <c r="G22" s="183"/>
      <c r="H22" s="183">
        <f t="shared" si="0"/>
        <v>2746</v>
      </c>
    </row>
    <row r="23" spans="1:8" ht="15">
      <c r="A23" s="192" t="s">
        <v>398</v>
      </c>
      <c r="B23" s="303" t="s">
        <v>399</v>
      </c>
      <c r="C23" s="75">
        <f>SUM(C20:C22)</f>
        <v>25902</v>
      </c>
      <c r="D23" s="652">
        <f>SUM(D20:D22)</f>
        <v>29922</v>
      </c>
      <c r="E23" s="75">
        <f>SUM(E20:E22)</f>
        <v>27651</v>
      </c>
      <c r="F23" s="57">
        <f>SUM(F20:F22)</f>
        <v>1587</v>
      </c>
      <c r="G23" s="75"/>
      <c r="H23" s="75">
        <f t="shared" si="0"/>
        <v>29238</v>
      </c>
    </row>
    <row r="24" spans="1:8" ht="15">
      <c r="A24" s="304" t="s">
        <v>400</v>
      </c>
      <c r="B24" s="305" t="s">
        <v>401</v>
      </c>
      <c r="C24" s="75">
        <f>C19+C23</f>
        <v>35676</v>
      </c>
      <c r="D24" s="394">
        <f>D19+D23</f>
        <v>72207</v>
      </c>
      <c r="E24" s="75">
        <f>E19+E23</f>
        <v>65674</v>
      </c>
      <c r="F24" s="57">
        <f>F19+F23</f>
        <v>1587</v>
      </c>
      <c r="G24" s="75"/>
      <c r="H24" s="75">
        <f>H19+H23</f>
        <v>67261</v>
      </c>
    </row>
    <row r="25" spans="1:8" ht="15">
      <c r="A25" s="200" t="s">
        <v>402</v>
      </c>
      <c r="B25" s="305" t="s">
        <v>403</v>
      </c>
      <c r="C25" s="75">
        <v>6902</v>
      </c>
      <c r="D25" s="394">
        <v>11502</v>
      </c>
      <c r="E25" s="75">
        <v>11184</v>
      </c>
      <c r="F25" s="57">
        <v>279</v>
      </c>
      <c r="G25" s="75"/>
      <c r="H25" s="75">
        <f t="shared" si="0"/>
        <v>11463</v>
      </c>
    </row>
    <row r="26" spans="1:8" s="437" customFormat="1" ht="15">
      <c r="A26" s="181" t="s">
        <v>634</v>
      </c>
      <c r="B26" s="436" t="s">
        <v>635</v>
      </c>
      <c r="C26" s="183">
        <v>400</v>
      </c>
      <c r="D26" s="653">
        <v>400</v>
      </c>
      <c r="E26" s="12">
        <v>176</v>
      </c>
      <c r="F26" s="12"/>
      <c r="G26" s="12"/>
      <c r="H26" s="12">
        <f t="shared" si="0"/>
        <v>176</v>
      </c>
    </row>
    <row r="27" spans="1:8" s="437" customFormat="1" ht="15">
      <c r="A27" s="181" t="s">
        <v>636</v>
      </c>
      <c r="B27" s="436" t="s">
        <v>637</v>
      </c>
      <c r="C27" s="183">
        <v>11000</v>
      </c>
      <c r="D27" s="12">
        <v>16500</v>
      </c>
      <c r="E27" s="12">
        <v>14404</v>
      </c>
      <c r="F27" s="12">
        <v>1806</v>
      </c>
      <c r="G27" s="12"/>
      <c r="H27" s="12">
        <f aca="true" t="shared" si="1" ref="H27:H48">SUM(E27:G27)</f>
        <v>16210</v>
      </c>
    </row>
    <row r="28" spans="1:8" s="437" customFormat="1" ht="15">
      <c r="A28" s="181" t="s">
        <v>638</v>
      </c>
      <c r="B28" s="436" t="s">
        <v>639</v>
      </c>
      <c r="C28" s="183"/>
      <c r="D28" s="12"/>
      <c r="E28" s="12"/>
      <c r="F28" s="12"/>
      <c r="G28" s="12"/>
      <c r="H28" s="12"/>
    </row>
    <row r="29" spans="1:8" s="437" customFormat="1" ht="15">
      <c r="A29" s="187" t="s">
        <v>404</v>
      </c>
      <c r="B29" s="438" t="s">
        <v>405</v>
      </c>
      <c r="C29" s="75">
        <f>SUM(C26:C28)</f>
        <v>11400</v>
      </c>
      <c r="D29" s="57">
        <f>SUM(D26:D28)</f>
        <v>16900</v>
      </c>
      <c r="E29" s="57">
        <f>SUM(E26:E28)</f>
        <v>14580</v>
      </c>
      <c r="F29" s="57">
        <f>SUM(F26:F28)</f>
        <v>1806</v>
      </c>
      <c r="G29" s="57"/>
      <c r="H29" s="57">
        <f t="shared" si="1"/>
        <v>16386</v>
      </c>
    </row>
    <row r="30" spans="1:8" s="437" customFormat="1" ht="15">
      <c r="A30" s="181" t="s">
        <v>640</v>
      </c>
      <c r="B30" s="436" t="s">
        <v>641</v>
      </c>
      <c r="C30" s="183">
        <v>50</v>
      </c>
      <c r="D30" s="12">
        <v>150</v>
      </c>
      <c r="E30" s="12">
        <v>129</v>
      </c>
      <c r="F30" s="12">
        <v>12</v>
      </c>
      <c r="G30" s="12"/>
      <c r="H30" s="12">
        <f t="shared" si="1"/>
        <v>141</v>
      </c>
    </row>
    <row r="31" spans="1:8" s="437" customFormat="1" ht="15">
      <c r="A31" s="181" t="s">
        <v>642</v>
      </c>
      <c r="B31" s="436" t="s">
        <v>643</v>
      </c>
      <c r="C31" s="183">
        <v>250</v>
      </c>
      <c r="D31" s="12">
        <v>250</v>
      </c>
      <c r="E31" s="12">
        <v>160</v>
      </c>
      <c r="F31" s="12">
        <v>81</v>
      </c>
      <c r="G31" s="12"/>
      <c r="H31" s="12">
        <f>SUM(E31:G31)</f>
        <v>241</v>
      </c>
    </row>
    <row r="32" spans="1:8" s="437" customFormat="1" ht="15" customHeight="1">
      <c r="A32" s="187" t="s">
        <v>406</v>
      </c>
      <c r="B32" s="438" t="s">
        <v>407</v>
      </c>
      <c r="C32" s="75">
        <f>SUM(C30:C31)</f>
        <v>300</v>
      </c>
      <c r="D32" s="57">
        <f>SUM(D30:D31)</f>
        <v>400</v>
      </c>
      <c r="E32" s="57">
        <f>SUM(E30:E31)</f>
        <v>289</v>
      </c>
      <c r="F32" s="57">
        <f>SUM(F30:F31)</f>
        <v>93</v>
      </c>
      <c r="G32" s="57"/>
      <c r="H32" s="57">
        <f>H30+H31</f>
        <v>382</v>
      </c>
    </row>
    <row r="33" spans="1:8" s="437" customFormat="1" ht="15">
      <c r="A33" s="181" t="s">
        <v>644</v>
      </c>
      <c r="B33" s="436" t="s">
        <v>645</v>
      </c>
      <c r="C33" s="183">
        <v>31000</v>
      </c>
      <c r="D33" s="12">
        <v>37400</v>
      </c>
      <c r="E33" s="12">
        <v>23772</v>
      </c>
      <c r="F33" s="12">
        <v>3433</v>
      </c>
      <c r="G33" s="12"/>
      <c r="H33" s="12">
        <f t="shared" si="1"/>
        <v>27205</v>
      </c>
    </row>
    <row r="34" spans="1:8" s="437" customFormat="1" ht="15">
      <c r="A34" s="181" t="s">
        <v>646</v>
      </c>
      <c r="B34" s="436" t="s">
        <v>647</v>
      </c>
      <c r="C34" s="183">
        <v>19153</v>
      </c>
      <c r="D34" s="12">
        <v>19153</v>
      </c>
      <c r="E34" s="12">
        <v>18409</v>
      </c>
      <c r="F34" s="12"/>
      <c r="G34" s="12"/>
      <c r="H34" s="12">
        <f t="shared" si="1"/>
        <v>18409</v>
      </c>
    </row>
    <row r="35" spans="1:8" s="437" customFormat="1" ht="15">
      <c r="A35" s="181" t="s">
        <v>648</v>
      </c>
      <c r="B35" s="436" t="s">
        <v>649</v>
      </c>
      <c r="C35" s="183">
        <v>490</v>
      </c>
      <c r="D35" s="12">
        <v>1090</v>
      </c>
      <c r="E35" s="12">
        <v>197</v>
      </c>
      <c r="F35" s="12">
        <v>750</v>
      </c>
      <c r="G35" s="12"/>
      <c r="H35" s="12">
        <f t="shared" si="1"/>
        <v>947</v>
      </c>
    </row>
    <row r="36" spans="1:8" s="437" customFormat="1" ht="15">
      <c r="A36" s="181" t="s">
        <v>650</v>
      </c>
      <c r="B36" s="436" t="s">
        <v>651</v>
      </c>
      <c r="C36" s="183">
        <v>12420</v>
      </c>
      <c r="D36" s="12">
        <v>25567</v>
      </c>
      <c r="E36" s="12">
        <v>23499</v>
      </c>
      <c r="F36" s="12">
        <v>1205</v>
      </c>
      <c r="G36" s="12"/>
      <c r="H36" s="12">
        <f t="shared" si="1"/>
        <v>24704</v>
      </c>
    </row>
    <row r="37" spans="1:8" s="437" customFormat="1" ht="15">
      <c r="A37" s="216" t="s">
        <v>652</v>
      </c>
      <c r="B37" s="436" t="s">
        <v>653</v>
      </c>
      <c r="C37" s="183"/>
      <c r="D37" s="12"/>
      <c r="E37" s="12"/>
      <c r="F37" s="12"/>
      <c r="G37" s="12"/>
      <c r="H37" s="12">
        <f t="shared" si="1"/>
        <v>0</v>
      </c>
    </row>
    <row r="38" spans="1:8" s="437" customFormat="1" ht="15">
      <c r="A38" s="311" t="s">
        <v>654</v>
      </c>
      <c r="B38" s="436" t="s">
        <v>655</v>
      </c>
      <c r="C38" s="183">
        <v>8000</v>
      </c>
      <c r="D38" s="12">
        <v>23700</v>
      </c>
      <c r="E38" s="12">
        <v>23217</v>
      </c>
      <c r="F38" s="12"/>
      <c r="G38" s="12"/>
      <c r="H38" s="12">
        <f t="shared" si="1"/>
        <v>23217</v>
      </c>
    </row>
    <row r="39" spans="1:8" s="437" customFormat="1" ht="15">
      <c r="A39" s="181" t="s">
        <v>656</v>
      </c>
      <c r="B39" s="436" t="s">
        <v>657</v>
      </c>
      <c r="C39" s="183">
        <v>39564</v>
      </c>
      <c r="D39" s="12">
        <v>34138</v>
      </c>
      <c r="E39" s="12">
        <v>32761</v>
      </c>
      <c r="F39" s="12">
        <v>938</v>
      </c>
      <c r="G39" s="12"/>
      <c r="H39" s="12">
        <f t="shared" si="1"/>
        <v>33699</v>
      </c>
    </row>
    <row r="40" spans="1:8" s="437" customFormat="1" ht="15">
      <c r="A40" s="187" t="s">
        <v>408</v>
      </c>
      <c r="B40" s="438" t="s">
        <v>409</v>
      </c>
      <c r="C40" s="75">
        <f>SUM(C33:C39)</f>
        <v>110627</v>
      </c>
      <c r="D40" s="57">
        <f>SUM(D33:D39)</f>
        <v>141048</v>
      </c>
      <c r="E40" s="57">
        <f>SUM(E33:E39)</f>
        <v>121855</v>
      </c>
      <c r="F40" s="57">
        <f>SUM(F33:F39)</f>
        <v>6326</v>
      </c>
      <c r="G40" s="12"/>
      <c r="H40" s="57">
        <f t="shared" si="1"/>
        <v>128181</v>
      </c>
    </row>
    <row r="41" spans="1:8" s="437" customFormat="1" ht="15">
      <c r="A41" s="181" t="s">
        <v>658</v>
      </c>
      <c r="B41" s="436" t="s">
        <v>659</v>
      </c>
      <c r="C41" s="183">
        <v>450</v>
      </c>
      <c r="D41" s="12">
        <v>450</v>
      </c>
      <c r="E41" s="12">
        <v>182</v>
      </c>
      <c r="F41" s="12"/>
      <c r="G41" s="12"/>
      <c r="H41" s="12">
        <f t="shared" si="1"/>
        <v>182</v>
      </c>
    </row>
    <row r="42" spans="1:8" s="437" customFormat="1" ht="15">
      <c r="A42" s="181" t="s">
        <v>660</v>
      </c>
      <c r="B42" s="436" t="s">
        <v>661</v>
      </c>
      <c r="C42" s="183"/>
      <c r="D42" s="12"/>
      <c r="E42" s="12"/>
      <c r="F42" s="12"/>
      <c r="G42" s="12"/>
      <c r="H42" s="12">
        <f t="shared" si="1"/>
        <v>0</v>
      </c>
    </row>
    <row r="43" spans="1:8" s="437" customFormat="1" ht="15">
      <c r="A43" s="187" t="s">
        <v>410</v>
      </c>
      <c r="B43" s="438" t="s">
        <v>411</v>
      </c>
      <c r="C43" s="75">
        <f>SUM(C41:C42)</f>
        <v>450</v>
      </c>
      <c r="D43" s="57">
        <f>SUM(D41:D42)</f>
        <v>450</v>
      </c>
      <c r="E43" s="57">
        <f>SUM(E41:E42)</f>
        <v>182</v>
      </c>
      <c r="F43" s="57">
        <f>SUM(F41:F42)</f>
        <v>0</v>
      </c>
      <c r="G43" s="57"/>
      <c r="H43" s="57">
        <f t="shared" si="1"/>
        <v>182</v>
      </c>
    </row>
    <row r="44" spans="1:8" s="437" customFormat="1" ht="15">
      <c r="A44" s="181" t="s">
        <v>662</v>
      </c>
      <c r="B44" s="436" t="s">
        <v>663</v>
      </c>
      <c r="C44" s="183">
        <v>24437</v>
      </c>
      <c r="D44" s="12">
        <v>39237</v>
      </c>
      <c r="E44" s="12">
        <v>30510</v>
      </c>
      <c r="F44" s="12">
        <v>1892</v>
      </c>
      <c r="G44" s="12"/>
      <c r="H44" s="12">
        <f>SUM(E44:G44)</f>
        <v>32402</v>
      </c>
    </row>
    <row r="45" spans="1:8" s="437" customFormat="1" ht="15">
      <c r="A45" s="181" t="s">
        <v>664</v>
      </c>
      <c r="B45" s="436" t="s">
        <v>665</v>
      </c>
      <c r="C45" s="183">
        <v>12136</v>
      </c>
      <c r="D45" s="12">
        <v>91687</v>
      </c>
      <c r="E45" s="12">
        <v>91687</v>
      </c>
      <c r="F45" s="12"/>
      <c r="G45" s="12"/>
      <c r="H45" s="12">
        <f t="shared" si="1"/>
        <v>91687</v>
      </c>
    </row>
    <row r="46" spans="1:8" s="437" customFormat="1" ht="15">
      <c r="A46" s="181" t="s">
        <v>666</v>
      </c>
      <c r="B46" s="436" t="s">
        <v>667</v>
      </c>
      <c r="C46" s="183">
        <v>1000</v>
      </c>
      <c r="D46" s="12">
        <v>1000</v>
      </c>
      <c r="E46" s="12">
        <v>653</v>
      </c>
      <c r="F46" s="12"/>
      <c r="G46" s="12"/>
      <c r="H46" s="12">
        <f t="shared" si="1"/>
        <v>653</v>
      </c>
    </row>
    <row r="47" spans="1:8" s="437" customFormat="1" ht="15">
      <c r="A47" s="181" t="s">
        <v>668</v>
      </c>
      <c r="B47" s="436" t="s">
        <v>669</v>
      </c>
      <c r="C47" s="183"/>
      <c r="D47" s="12"/>
      <c r="E47" s="12"/>
      <c r="F47" s="12"/>
      <c r="G47" s="12"/>
      <c r="H47" s="12">
        <f t="shared" si="1"/>
        <v>0</v>
      </c>
    </row>
    <row r="48" spans="1:8" s="437" customFormat="1" ht="15">
      <c r="A48" s="181" t="s">
        <v>670</v>
      </c>
      <c r="B48" s="436" t="s">
        <v>671</v>
      </c>
      <c r="C48" s="183">
        <v>24410</v>
      </c>
      <c r="D48" s="12">
        <v>4131</v>
      </c>
      <c r="E48" s="12">
        <v>4114</v>
      </c>
      <c r="F48" s="12"/>
      <c r="G48" s="12"/>
      <c r="H48" s="12">
        <f t="shared" si="1"/>
        <v>4114</v>
      </c>
    </row>
    <row r="49" spans="1:8" s="437" customFormat="1" ht="15">
      <c r="A49" s="187" t="s">
        <v>412</v>
      </c>
      <c r="B49" s="438" t="s">
        <v>413</v>
      </c>
      <c r="C49" s="75">
        <f>SUM(C44:C48)</f>
        <v>61983</v>
      </c>
      <c r="D49" s="654">
        <f>SUM(D44:D48)</f>
        <v>136055</v>
      </c>
      <c r="E49" s="57">
        <f>SUM(E44:E48)</f>
        <v>126964</v>
      </c>
      <c r="F49" s="57">
        <f>SUM(F44:F48)</f>
        <v>1892</v>
      </c>
      <c r="G49" s="57"/>
      <c r="H49" s="57">
        <f>H44+H45+H46+H47+H48</f>
        <v>128856</v>
      </c>
    </row>
    <row r="50" spans="1:8" s="437" customFormat="1" ht="15">
      <c r="A50" s="199" t="s">
        <v>101</v>
      </c>
      <c r="B50" s="439" t="s">
        <v>414</v>
      </c>
      <c r="C50" s="75">
        <f>C29+C32+C40+C43+C49</f>
        <v>184760</v>
      </c>
      <c r="D50" s="394">
        <f>D29+D32+D40+D43+D49</f>
        <v>294853</v>
      </c>
      <c r="E50" s="75">
        <f>E29+E32+E40+E43+E49</f>
        <v>263870</v>
      </c>
      <c r="F50" s="57">
        <f>F29+F32+F40+F43+F49</f>
        <v>10117</v>
      </c>
      <c r="G50" s="57"/>
      <c r="H50" s="75">
        <f>H29+H32+H40+H43+H49</f>
        <v>273987</v>
      </c>
    </row>
    <row r="51" spans="1:8" s="437" customFormat="1" ht="15">
      <c r="A51" s="181" t="s">
        <v>415</v>
      </c>
      <c r="B51" s="436" t="s">
        <v>416</v>
      </c>
      <c r="C51" s="183"/>
      <c r="D51" s="655"/>
      <c r="E51" s="12"/>
      <c r="F51" s="12"/>
      <c r="G51" s="12"/>
      <c r="H51" s="12"/>
    </row>
    <row r="52" spans="1:8" s="437" customFormat="1" ht="15">
      <c r="A52" s="181" t="s">
        <v>319</v>
      </c>
      <c r="B52" s="436" t="s">
        <v>318</v>
      </c>
      <c r="C52" s="183"/>
      <c r="D52" s="393">
        <v>840</v>
      </c>
      <c r="E52" s="12">
        <v>840</v>
      </c>
      <c r="F52" s="12"/>
      <c r="G52" s="12"/>
      <c r="H52" s="12">
        <v>840</v>
      </c>
    </row>
    <row r="53" spans="1:8" s="437" customFormat="1" ht="15">
      <c r="A53" s="216" t="s">
        <v>417</v>
      </c>
      <c r="B53" s="436" t="s">
        <v>418</v>
      </c>
      <c r="C53" s="183"/>
      <c r="D53" s="393"/>
      <c r="E53" s="12"/>
      <c r="F53" s="12"/>
      <c r="G53" s="12"/>
      <c r="H53" s="12"/>
    </row>
    <row r="54" spans="1:8" s="437" customFormat="1" ht="15">
      <c r="A54" s="216" t="s">
        <v>419</v>
      </c>
      <c r="B54" s="436" t="s">
        <v>320</v>
      </c>
      <c r="C54" s="183"/>
      <c r="D54" s="393"/>
      <c r="E54" s="12"/>
      <c r="F54" s="12"/>
      <c r="G54" s="12"/>
      <c r="H54" s="12"/>
    </row>
    <row r="55" spans="1:8" s="437" customFormat="1" ht="15">
      <c r="A55" s="216" t="s">
        <v>420</v>
      </c>
      <c r="B55" s="436" t="s">
        <v>325</v>
      </c>
      <c r="C55" s="183"/>
      <c r="D55" s="393"/>
      <c r="E55" s="12"/>
      <c r="F55" s="12"/>
      <c r="G55" s="12"/>
      <c r="H55" s="12"/>
    </row>
    <row r="56" spans="1:8" s="437" customFormat="1" ht="15">
      <c r="A56" s="181" t="s">
        <v>421</v>
      </c>
      <c r="B56" s="436" t="s">
        <v>326</v>
      </c>
      <c r="C56" s="183"/>
      <c r="D56" s="393"/>
      <c r="E56" s="12"/>
      <c r="F56" s="12"/>
      <c r="G56" s="12"/>
      <c r="H56" s="12"/>
    </row>
    <row r="57" spans="1:8" s="437" customFormat="1" ht="15">
      <c r="A57" s="181" t="s">
        <v>422</v>
      </c>
      <c r="B57" s="436" t="s">
        <v>329</v>
      </c>
      <c r="C57" s="183"/>
      <c r="D57" s="393"/>
      <c r="E57" s="12"/>
      <c r="F57" s="12"/>
      <c r="G57" s="12"/>
      <c r="H57" s="12"/>
    </row>
    <row r="58" spans="1:8" s="437" customFormat="1" ht="15">
      <c r="A58" s="181" t="s">
        <v>423</v>
      </c>
      <c r="B58" s="436" t="s">
        <v>330</v>
      </c>
      <c r="C58" s="183">
        <v>7000</v>
      </c>
      <c r="D58" s="393">
        <v>6475</v>
      </c>
      <c r="E58" s="12">
        <v>3483</v>
      </c>
      <c r="F58" s="12"/>
      <c r="G58" s="12"/>
      <c r="H58" s="12">
        <f>SUM(E58:G58)</f>
        <v>3483</v>
      </c>
    </row>
    <row r="59" spans="1:8" s="437" customFormat="1" ht="15">
      <c r="A59" s="199" t="s">
        <v>100</v>
      </c>
      <c r="B59" s="439" t="s">
        <v>332</v>
      </c>
      <c r="C59" s="75">
        <f>SUM(C54:C58)</f>
        <v>7000</v>
      </c>
      <c r="D59" s="394">
        <f>SUM(D51:D58)</f>
        <v>7315</v>
      </c>
      <c r="E59" s="57">
        <f>SUM(E52:E58)</f>
        <v>4323</v>
      </c>
      <c r="F59" s="57"/>
      <c r="G59" s="57"/>
      <c r="H59" s="57">
        <f>SUM(E59:G59)</f>
        <v>4323</v>
      </c>
    </row>
    <row r="60" spans="1:8" s="437" customFormat="1" ht="15">
      <c r="A60" s="201" t="s">
        <v>424</v>
      </c>
      <c r="B60" s="436" t="s">
        <v>425</v>
      </c>
      <c r="C60" s="183"/>
      <c r="D60" s="393"/>
      <c r="E60" s="12"/>
      <c r="F60" s="12"/>
      <c r="G60" s="12"/>
      <c r="H60" s="12"/>
    </row>
    <row r="61" spans="1:8" s="437" customFormat="1" ht="15">
      <c r="A61" s="201" t="s">
        <v>426</v>
      </c>
      <c r="B61" s="436" t="s">
        <v>427</v>
      </c>
      <c r="C61" s="183"/>
      <c r="D61" s="393">
        <v>1220</v>
      </c>
      <c r="E61" s="12">
        <v>1220</v>
      </c>
      <c r="F61" s="12"/>
      <c r="G61" s="12"/>
      <c r="H61" s="12">
        <f>SUM(E61:G61)</f>
        <v>1220</v>
      </c>
    </row>
    <row r="62" spans="1:8" s="437" customFormat="1" ht="15">
      <c r="A62" s="201" t="s">
        <v>428</v>
      </c>
      <c r="B62" s="436" t="s">
        <v>429</v>
      </c>
      <c r="C62" s="183"/>
      <c r="D62" s="393"/>
      <c r="E62" s="12"/>
      <c r="F62" s="12"/>
      <c r="G62" s="12"/>
      <c r="H62" s="12"/>
    </row>
    <row r="63" spans="1:8" s="437" customFormat="1" ht="15">
      <c r="A63" s="201" t="s">
        <v>192</v>
      </c>
      <c r="B63" s="436" t="s">
        <v>182</v>
      </c>
      <c r="C63" s="183"/>
      <c r="D63" s="393"/>
      <c r="E63" s="12"/>
      <c r="F63" s="12"/>
      <c r="G63" s="12"/>
      <c r="H63" s="12"/>
    </row>
    <row r="64" spans="1:8" s="437" customFormat="1" ht="15">
      <c r="A64" s="201" t="s">
        <v>430</v>
      </c>
      <c r="B64" s="436" t="s">
        <v>193</v>
      </c>
      <c r="C64" s="183"/>
      <c r="D64" s="393"/>
      <c r="E64" s="12"/>
      <c r="F64" s="12"/>
      <c r="G64" s="12"/>
      <c r="H64" s="12"/>
    </row>
    <row r="65" spans="1:8" s="437" customFormat="1" ht="15">
      <c r="A65" s="201" t="s">
        <v>196</v>
      </c>
      <c r="B65" s="436" t="s">
        <v>195</v>
      </c>
      <c r="C65" s="183">
        <v>102673</v>
      </c>
      <c r="D65" s="393">
        <v>114950</v>
      </c>
      <c r="E65" s="12">
        <v>111945</v>
      </c>
      <c r="F65" s="12"/>
      <c r="G65" s="12"/>
      <c r="H65" s="12">
        <f>SUM(E65:G65)</f>
        <v>111945</v>
      </c>
    </row>
    <row r="66" spans="1:8" s="437" customFormat="1" ht="15">
      <c r="A66" s="201" t="s">
        <v>431</v>
      </c>
      <c r="B66" s="436" t="s">
        <v>432</v>
      </c>
      <c r="C66" s="183"/>
      <c r="D66" s="393"/>
      <c r="E66" s="12"/>
      <c r="F66" s="12"/>
      <c r="G66" s="12"/>
      <c r="H66" s="12"/>
    </row>
    <row r="67" spans="1:8" s="437" customFormat="1" ht="15">
      <c r="A67" s="201" t="s">
        <v>433</v>
      </c>
      <c r="B67" s="436" t="s">
        <v>197</v>
      </c>
      <c r="C67" s="183"/>
      <c r="D67" s="393"/>
      <c r="E67" s="12"/>
      <c r="F67" s="12"/>
      <c r="G67" s="12"/>
      <c r="H67" s="12">
        <f>SUM(E67:G67)</f>
        <v>0</v>
      </c>
    </row>
    <row r="68" spans="1:8" s="437" customFormat="1" ht="15">
      <c r="A68" s="201" t="s">
        <v>434</v>
      </c>
      <c r="B68" s="436" t="s">
        <v>435</v>
      </c>
      <c r="C68" s="183"/>
      <c r="D68" s="393"/>
      <c r="E68" s="12"/>
      <c r="F68" s="12"/>
      <c r="G68" s="12"/>
      <c r="H68" s="12"/>
    </row>
    <row r="69" spans="1:8" s="437" customFormat="1" ht="15">
      <c r="A69" s="306" t="s">
        <v>436</v>
      </c>
      <c r="B69" s="436" t="s">
        <v>437</v>
      </c>
      <c r="C69" s="183"/>
      <c r="D69" s="393"/>
      <c r="E69" s="12"/>
      <c r="F69" s="12"/>
      <c r="G69" s="12"/>
      <c r="H69" s="12"/>
    </row>
    <row r="70" spans="1:8" s="437" customFormat="1" ht="15">
      <c r="A70" s="201" t="s">
        <v>822</v>
      </c>
      <c r="B70" s="436" t="s">
        <v>206</v>
      </c>
      <c r="C70" s="183"/>
      <c r="D70" s="393"/>
      <c r="E70" s="12"/>
      <c r="F70" s="12"/>
      <c r="G70" s="12"/>
      <c r="H70" s="12"/>
    </row>
    <row r="71" spans="1:8" s="437" customFormat="1" ht="15">
      <c r="A71" s="306" t="s">
        <v>438</v>
      </c>
      <c r="B71" s="436" t="s">
        <v>439</v>
      </c>
      <c r="C71" s="183">
        <v>22327</v>
      </c>
      <c r="D71" s="393">
        <v>23789</v>
      </c>
      <c r="E71" s="12">
        <v>23789</v>
      </c>
      <c r="F71" s="12"/>
      <c r="G71" s="12"/>
      <c r="H71" s="12">
        <f>SUM(E71:G71)</f>
        <v>23789</v>
      </c>
    </row>
    <row r="72" spans="1:8" s="437" customFormat="1" ht="15">
      <c r="A72" s="306" t="s">
        <v>798</v>
      </c>
      <c r="B72" s="436" t="s">
        <v>797</v>
      </c>
      <c r="C72" s="183"/>
      <c r="D72" s="393">
        <v>11966</v>
      </c>
      <c r="E72" s="12"/>
      <c r="F72" s="12"/>
      <c r="G72" s="12"/>
      <c r="H72" s="12"/>
    </row>
    <row r="73" spans="1:8" s="437" customFormat="1" ht="15">
      <c r="A73" s="199" t="s">
        <v>440</v>
      </c>
      <c r="B73" s="439" t="s">
        <v>441</v>
      </c>
      <c r="C73" s="75">
        <f>SUM(C61:C72)</f>
        <v>125000</v>
      </c>
      <c r="D73" s="394">
        <f>SUM(D60:D72)</f>
        <v>151925</v>
      </c>
      <c r="E73" s="57">
        <f>SUM(E60:E72)</f>
        <v>136954</v>
      </c>
      <c r="F73" s="57">
        <f>SUM(F60:F72)</f>
        <v>0</v>
      </c>
      <c r="G73" s="57"/>
      <c r="H73" s="57">
        <f>SUM(H60:H72)</f>
        <v>136954</v>
      </c>
    </row>
    <row r="74" spans="1:8" s="437" customFormat="1" ht="15.75">
      <c r="A74" s="440" t="s">
        <v>442</v>
      </c>
      <c r="B74" s="439"/>
      <c r="C74" s="75">
        <f>C24+C25+C50+C59+C73</f>
        <v>359338</v>
      </c>
      <c r="D74" s="656">
        <f>D24+D25+D50+D73+D59</f>
        <v>537802</v>
      </c>
      <c r="E74" s="75">
        <f>E24+E25+E50+E59+E73</f>
        <v>482005</v>
      </c>
      <c r="F74" s="57">
        <f>F24+F25+F50+F59+F73</f>
        <v>11983</v>
      </c>
      <c r="G74" s="57"/>
      <c r="H74" s="75">
        <f>H24+H25+H50+H59+H73</f>
        <v>493988</v>
      </c>
    </row>
    <row r="75" spans="1:8" s="437" customFormat="1" ht="15">
      <c r="A75" s="441" t="s">
        <v>259</v>
      </c>
      <c r="B75" s="436" t="s">
        <v>260</v>
      </c>
      <c r="C75" s="183"/>
      <c r="D75" s="393"/>
      <c r="E75" s="12"/>
      <c r="F75" s="12"/>
      <c r="G75" s="12"/>
      <c r="H75" s="12">
        <f>SUM(E75:G75)</f>
        <v>0</v>
      </c>
    </row>
    <row r="76" spans="1:8" s="437" customFormat="1" ht="15">
      <c r="A76" s="441" t="s">
        <v>443</v>
      </c>
      <c r="B76" s="436" t="s">
        <v>262</v>
      </c>
      <c r="C76" s="183">
        <v>734641</v>
      </c>
      <c r="D76" s="393">
        <v>591024</v>
      </c>
      <c r="E76" s="12">
        <v>367275</v>
      </c>
      <c r="F76" s="12"/>
      <c r="G76" s="12"/>
      <c r="H76" s="12">
        <f>SUM(E76:G76)</f>
        <v>367275</v>
      </c>
    </row>
    <row r="77" spans="1:8" s="437" customFormat="1" ht="15">
      <c r="A77" s="441" t="s">
        <v>263</v>
      </c>
      <c r="B77" s="436" t="s">
        <v>264</v>
      </c>
      <c r="C77" s="183">
        <v>6365</v>
      </c>
      <c r="D77" s="393">
        <v>5394</v>
      </c>
      <c r="E77" s="12">
        <v>310</v>
      </c>
      <c r="F77" s="12"/>
      <c r="G77" s="12"/>
      <c r="H77" s="12">
        <f>SUM(E77:G77)</f>
        <v>310</v>
      </c>
    </row>
    <row r="78" spans="1:8" s="437" customFormat="1" ht="15">
      <c r="A78" s="441" t="s">
        <v>265</v>
      </c>
      <c r="B78" s="436" t="s">
        <v>266</v>
      </c>
      <c r="C78" s="183">
        <v>6667</v>
      </c>
      <c r="D78" s="393">
        <v>29457</v>
      </c>
      <c r="E78" s="12">
        <v>28993</v>
      </c>
      <c r="F78" s="12"/>
      <c r="G78" s="12"/>
      <c r="H78" s="12">
        <f>SUM(E78:G78)</f>
        <v>28993</v>
      </c>
    </row>
    <row r="79" spans="1:8" s="437" customFormat="1" ht="15">
      <c r="A79" s="311" t="s">
        <v>267</v>
      </c>
      <c r="B79" s="436" t="s">
        <v>268</v>
      </c>
      <c r="C79" s="183"/>
      <c r="D79" s="393">
        <v>2096</v>
      </c>
      <c r="E79" s="12"/>
      <c r="F79" s="12"/>
      <c r="G79" s="12"/>
      <c r="H79" s="12"/>
    </row>
    <row r="80" spans="1:8" s="437" customFormat="1" ht="15">
      <c r="A80" s="311" t="s">
        <v>269</v>
      </c>
      <c r="B80" s="436" t="s">
        <v>270</v>
      </c>
      <c r="C80" s="183"/>
      <c r="D80" s="393"/>
      <c r="E80" s="12">
        <v>2096</v>
      </c>
      <c r="F80" s="12"/>
      <c r="G80" s="12"/>
      <c r="H80" s="12">
        <f>SUM(E80:G80)</f>
        <v>2096</v>
      </c>
    </row>
    <row r="81" spans="1:8" s="437" customFormat="1" ht="15">
      <c r="A81" s="311" t="s">
        <v>271</v>
      </c>
      <c r="B81" s="436" t="s">
        <v>272</v>
      </c>
      <c r="C81" s="183">
        <v>201873</v>
      </c>
      <c r="D81" s="393">
        <v>111539</v>
      </c>
      <c r="E81" s="12">
        <v>25936</v>
      </c>
      <c r="F81" s="12"/>
      <c r="G81" s="12"/>
      <c r="H81" s="12">
        <f>SUM(E81:G81)</f>
        <v>25936</v>
      </c>
    </row>
    <row r="82" spans="1:8" s="437" customFormat="1" ht="15">
      <c r="A82" s="317" t="s">
        <v>273</v>
      </c>
      <c r="B82" s="439" t="s">
        <v>274</v>
      </c>
      <c r="C82" s="75">
        <f>SUM(C75:C81)</f>
        <v>949546</v>
      </c>
      <c r="D82" s="394">
        <f>SUM(D75:D81)</f>
        <v>739510</v>
      </c>
      <c r="E82" s="57">
        <f>SUM(E75:E81)</f>
        <v>424610</v>
      </c>
      <c r="F82" s="57">
        <f>SUM(F75:F81)</f>
        <v>0</v>
      </c>
      <c r="G82" s="57"/>
      <c r="H82" s="57">
        <f>SUM(H75:H81)</f>
        <v>424610</v>
      </c>
    </row>
    <row r="83" spans="1:8" s="437" customFormat="1" ht="15">
      <c r="A83" s="181" t="s">
        <v>5</v>
      </c>
      <c r="B83" s="436" t="s">
        <v>275</v>
      </c>
      <c r="C83" s="183">
        <v>57165</v>
      </c>
      <c r="D83" s="393">
        <v>121936</v>
      </c>
      <c r="E83" s="12">
        <v>121936</v>
      </c>
      <c r="F83" s="12"/>
      <c r="G83" s="12"/>
      <c r="H83" s="12">
        <f>SUM(E83:G83)</f>
        <v>121936</v>
      </c>
    </row>
    <row r="84" spans="1:8" s="437" customFormat="1" ht="15">
      <c r="A84" s="181" t="s">
        <v>276</v>
      </c>
      <c r="B84" s="436" t="s">
        <v>277</v>
      </c>
      <c r="C84" s="183"/>
      <c r="D84" s="393"/>
      <c r="E84" s="12"/>
      <c r="F84" s="12"/>
      <c r="G84" s="12"/>
      <c r="H84" s="12"/>
    </row>
    <row r="85" spans="1:8" s="437" customFormat="1" ht="15">
      <c r="A85" s="181" t="s">
        <v>278</v>
      </c>
      <c r="B85" s="436" t="s">
        <v>279</v>
      </c>
      <c r="C85" s="183"/>
      <c r="D85" s="393"/>
      <c r="E85" s="12"/>
      <c r="F85" s="12"/>
      <c r="G85" s="12"/>
      <c r="H85" s="12"/>
    </row>
    <row r="86" spans="1:8" s="437" customFormat="1" ht="15">
      <c r="A86" s="181" t="s">
        <v>280</v>
      </c>
      <c r="B86" s="436" t="s">
        <v>281</v>
      </c>
      <c r="C86" s="183">
        <v>15435</v>
      </c>
      <c r="D86" s="393">
        <v>21453</v>
      </c>
      <c r="E86" s="12">
        <v>21102</v>
      </c>
      <c r="F86" s="12"/>
      <c r="G86" s="12"/>
      <c r="H86" s="12">
        <f>SUM(E86:G86)</f>
        <v>21102</v>
      </c>
    </row>
    <row r="87" spans="1:8" s="437" customFormat="1" ht="15">
      <c r="A87" s="199" t="s">
        <v>282</v>
      </c>
      <c r="B87" s="439" t="s">
        <v>283</v>
      </c>
      <c r="C87" s="75">
        <f>SUM(C83:C86)</f>
        <v>72600</v>
      </c>
      <c r="D87" s="394">
        <f>SUM(D83:D86)</f>
        <v>143389</v>
      </c>
      <c r="E87" s="57">
        <f>SUM(E83:E86)</f>
        <v>143038</v>
      </c>
      <c r="F87" s="57"/>
      <c r="G87" s="57"/>
      <c r="H87" s="57">
        <f>SUM(H83:H86)</f>
        <v>143038</v>
      </c>
    </row>
    <row r="88" spans="1:8" s="437" customFormat="1" ht="15">
      <c r="A88" s="181" t="s">
        <v>444</v>
      </c>
      <c r="B88" s="436" t="s">
        <v>445</v>
      </c>
      <c r="C88" s="183"/>
      <c r="D88" s="393"/>
      <c r="E88" s="12"/>
      <c r="F88" s="12"/>
      <c r="G88" s="12"/>
      <c r="H88" s="12"/>
    </row>
    <row r="89" spans="1:8" s="437" customFormat="1" ht="15">
      <c r="A89" s="181" t="s">
        <v>99</v>
      </c>
      <c r="B89" s="436" t="s">
        <v>209</v>
      </c>
      <c r="C89" s="183"/>
      <c r="D89" s="393"/>
      <c r="E89" s="12"/>
      <c r="F89" s="12"/>
      <c r="G89" s="12"/>
      <c r="H89" s="12"/>
    </row>
    <row r="90" spans="1:8" s="437" customFormat="1" ht="15">
      <c r="A90" s="181" t="s">
        <v>446</v>
      </c>
      <c r="B90" s="436" t="s">
        <v>211</v>
      </c>
      <c r="C90" s="183"/>
      <c r="D90" s="393"/>
      <c r="E90" s="12"/>
      <c r="F90" s="12"/>
      <c r="G90" s="12"/>
      <c r="H90" s="12"/>
    </row>
    <row r="91" spans="1:8" s="437" customFormat="1" ht="15">
      <c r="A91" s="181" t="s">
        <v>447</v>
      </c>
      <c r="B91" s="436" t="s">
        <v>212</v>
      </c>
      <c r="C91" s="183"/>
      <c r="D91" s="393"/>
      <c r="E91" s="12"/>
      <c r="F91" s="12"/>
      <c r="G91" s="12"/>
      <c r="H91" s="12"/>
    </row>
    <row r="92" spans="1:8" s="437" customFormat="1" ht="15">
      <c r="A92" s="181" t="s">
        <v>448</v>
      </c>
      <c r="B92" s="436" t="s">
        <v>449</v>
      </c>
      <c r="C92" s="183"/>
      <c r="D92" s="393"/>
      <c r="E92" s="12"/>
      <c r="F92" s="12"/>
      <c r="G92" s="12"/>
      <c r="H92" s="12"/>
    </row>
    <row r="93" spans="1:8" s="437" customFormat="1" ht="15">
      <c r="A93" s="181" t="s">
        <v>450</v>
      </c>
      <c r="B93" s="436" t="s">
        <v>214</v>
      </c>
      <c r="C93" s="183">
        <v>10600</v>
      </c>
      <c r="D93" s="393">
        <v>10600</v>
      </c>
      <c r="E93" s="12">
        <v>8636</v>
      </c>
      <c r="F93" s="12"/>
      <c r="G93" s="12"/>
      <c r="H93" s="12">
        <f>SUM(E93:G93)</f>
        <v>8636</v>
      </c>
    </row>
    <row r="94" spans="1:8" s="437" customFormat="1" ht="15">
      <c r="A94" s="181" t="s">
        <v>451</v>
      </c>
      <c r="B94" s="436" t="s">
        <v>452</v>
      </c>
      <c r="C94" s="183">
        <v>5000</v>
      </c>
      <c r="D94" s="393">
        <v>5000</v>
      </c>
      <c r="E94" s="12">
        <v>5000</v>
      </c>
      <c r="F94" s="12"/>
      <c r="G94" s="12"/>
      <c r="H94" s="12">
        <f>SUM(E94:G94)</f>
        <v>5000</v>
      </c>
    </row>
    <row r="95" spans="1:8" s="437" customFormat="1" ht="15">
      <c r="A95" s="181" t="s">
        <v>217</v>
      </c>
      <c r="B95" s="436" t="s">
        <v>216</v>
      </c>
      <c r="C95" s="183"/>
      <c r="D95" s="393"/>
      <c r="E95" s="12"/>
      <c r="F95" s="12"/>
      <c r="G95" s="12"/>
      <c r="H95" s="12"/>
    </row>
    <row r="96" spans="1:8" s="437" customFormat="1" ht="15">
      <c r="A96" s="199" t="s">
        <v>453</v>
      </c>
      <c r="B96" s="439" t="s">
        <v>454</v>
      </c>
      <c r="C96" s="75">
        <f>SUM(C88:C95)</f>
        <v>15600</v>
      </c>
      <c r="D96" s="394">
        <f>SUM(D93:D95)</f>
        <v>15600</v>
      </c>
      <c r="E96" s="57">
        <f>SUM(E88:E95)</f>
        <v>13636</v>
      </c>
      <c r="F96" s="57"/>
      <c r="G96" s="57"/>
      <c r="H96" s="57">
        <f>SUM(H88:H95)</f>
        <v>13636</v>
      </c>
    </row>
    <row r="97" spans="1:8" s="437" customFormat="1" ht="15.75">
      <c r="A97" s="440" t="s">
        <v>455</v>
      </c>
      <c r="B97" s="439"/>
      <c r="C97" s="75">
        <f>C82+C87+C96</f>
        <v>1037746</v>
      </c>
      <c r="D97" s="394">
        <f>D82+D87+D96</f>
        <v>898499</v>
      </c>
      <c r="E97" s="75">
        <f>E82+E87+E96</f>
        <v>581284</v>
      </c>
      <c r="F97" s="57">
        <f>F82+F87+F96</f>
        <v>0</v>
      </c>
      <c r="G97" s="57"/>
      <c r="H97" s="75">
        <f>H82+H87+H96</f>
        <v>581284</v>
      </c>
    </row>
    <row r="98" spans="1:8" s="437" customFormat="1" ht="15.75">
      <c r="A98" s="320" t="s">
        <v>456</v>
      </c>
      <c r="B98" s="442" t="s">
        <v>457</v>
      </c>
      <c r="C98" s="75">
        <f>C74+C97</f>
        <v>1397084</v>
      </c>
      <c r="D98" s="394">
        <f>D74+D97</f>
        <v>1436301</v>
      </c>
      <c r="E98" s="75">
        <f>E74+E97</f>
        <v>1063289</v>
      </c>
      <c r="F98" s="57">
        <f>F74+F97</f>
        <v>11983</v>
      </c>
      <c r="G98" s="57"/>
      <c r="H98" s="75">
        <f>H74+H97</f>
        <v>1075272</v>
      </c>
    </row>
    <row r="99" spans="1:26" s="437" customFormat="1" ht="15.75">
      <c r="A99" s="181" t="s">
        <v>672</v>
      </c>
      <c r="B99" s="181" t="s">
        <v>673</v>
      </c>
      <c r="C99" s="319">
        <v>4523</v>
      </c>
      <c r="D99" s="657">
        <v>4523</v>
      </c>
      <c r="E99" s="319">
        <v>4523</v>
      </c>
      <c r="F99" s="224"/>
      <c r="G99" s="224"/>
      <c r="H99" s="319">
        <f>SUM(E99:G99)</f>
        <v>4523</v>
      </c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392"/>
      <c r="Z99" s="392"/>
    </row>
    <row r="100" spans="1:26" s="437" customFormat="1" ht="15.75">
      <c r="A100" s="181" t="s">
        <v>674</v>
      </c>
      <c r="B100" s="181" t="s">
        <v>675</v>
      </c>
      <c r="C100" s="319"/>
      <c r="D100" s="657"/>
      <c r="E100" s="224"/>
      <c r="F100" s="224"/>
      <c r="G100" s="224"/>
      <c r="H100" s="319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392"/>
      <c r="Z100" s="392"/>
    </row>
    <row r="101" spans="1:26" s="437" customFormat="1" ht="15.75">
      <c r="A101" s="181" t="s">
        <v>676</v>
      </c>
      <c r="B101" s="181" t="s">
        <v>677</v>
      </c>
      <c r="C101" s="319"/>
      <c r="D101" s="657"/>
      <c r="E101" s="224"/>
      <c r="F101" s="224"/>
      <c r="G101" s="224"/>
      <c r="H101" s="319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392"/>
      <c r="Z101" s="392"/>
    </row>
    <row r="102" spans="1:26" s="437" customFormat="1" ht="15.75">
      <c r="A102" s="187" t="s">
        <v>458</v>
      </c>
      <c r="B102" s="187" t="s">
        <v>459</v>
      </c>
      <c r="C102" s="560">
        <f>SUM(C99:C101)</f>
        <v>4523</v>
      </c>
      <c r="D102" s="658">
        <f>SUM(D99:D101)</f>
        <v>4523</v>
      </c>
      <c r="E102" s="560">
        <f>SUM(E99:E101)</f>
        <v>4523</v>
      </c>
      <c r="F102" s="225"/>
      <c r="G102" s="225"/>
      <c r="H102" s="560">
        <f>SUM(H99:H101)</f>
        <v>4523</v>
      </c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92"/>
      <c r="Z102" s="392"/>
    </row>
    <row r="103" spans="1:26" s="437" customFormat="1" ht="15.75">
      <c r="A103" s="311" t="s">
        <v>678</v>
      </c>
      <c r="B103" s="181" t="s">
        <v>679</v>
      </c>
      <c r="C103" s="316"/>
      <c r="D103" s="659"/>
      <c r="E103" s="312"/>
      <c r="F103" s="312"/>
      <c r="G103" s="312"/>
      <c r="H103" s="316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92"/>
      <c r="Z103" s="392"/>
    </row>
    <row r="104" spans="1:26" s="437" customFormat="1" ht="15.75">
      <c r="A104" s="311" t="s">
        <v>680</v>
      </c>
      <c r="B104" s="181" t="s">
        <v>681</v>
      </c>
      <c r="C104" s="316"/>
      <c r="D104" s="659"/>
      <c r="E104" s="312"/>
      <c r="F104" s="312"/>
      <c r="G104" s="312"/>
      <c r="H104" s="316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92"/>
      <c r="Z104" s="392"/>
    </row>
    <row r="105" spans="1:26" s="437" customFormat="1" ht="15.75">
      <c r="A105" s="181" t="s">
        <v>682</v>
      </c>
      <c r="B105" s="181" t="s">
        <v>683</v>
      </c>
      <c r="C105" s="319"/>
      <c r="D105" s="660"/>
      <c r="E105" s="224"/>
      <c r="F105" s="224"/>
      <c r="G105" s="224"/>
      <c r="H105" s="319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392"/>
      <c r="Z105" s="392"/>
    </row>
    <row r="106" spans="1:26" s="437" customFormat="1" ht="15.75">
      <c r="A106" s="181" t="s">
        <v>684</v>
      </c>
      <c r="B106" s="181" t="s">
        <v>685</v>
      </c>
      <c r="C106" s="319"/>
      <c r="D106" s="660"/>
      <c r="E106" s="224"/>
      <c r="F106" s="224"/>
      <c r="G106" s="224"/>
      <c r="H106" s="319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392"/>
      <c r="Z106" s="392"/>
    </row>
    <row r="107" spans="1:26" s="437" customFormat="1" ht="15.75">
      <c r="A107" s="198" t="s">
        <v>460</v>
      </c>
      <c r="B107" s="187" t="s">
        <v>461</v>
      </c>
      <c r="C107" s="318"/>
      <c r="D107" s="661"/>
      <c r="E107" s="314"/>
      <c r="F107" s="314"/>
      <c r="G107" s="314"/>
      <c r="H107" s="318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92"/>
      <c r="Z107" s="392"/>
    </row>
    <row r="108" spans="1:26" s="437" customFormat="1" ht="15.75">
      <c r="A108" s="311" t="s">
        <v>462</v>
      </c>
      <c r="B108" s="181" t="s">
        <v>463</v>
      </c>
      <c r="C108" s="316"/>
      <c r="D108" s="659"/>
      <c r="E108" s="312"/>
      <c r="F108" s="312"/>
      <c r="G108" s="312"/>
      <c r="H108" s="316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  <c r="Y108" s="392"/>
      <c r="Z108" s="392"/>
    </row>
    <row r="109" spans="1:26" s="437" customFormat="1" ht="15.75">
      <c r="A109" s="311" t="s">
        <v>464</v>
      </c>
      <c r="B109" s="181" t="s">
        <v>465</v>
      </c>
      <c r="C109" s="318">
        <v>7938</v>
      </c>
      <c r="D109" s="661">
        <v>7938</v>
      </c>
      <c r="E109" s="318">
        <v>7938</v>
      </c>
      <c r="F109" s="314"/>
      <c r="G109" s="314"/>
      <c r="H109" s="318">
        <f>SUM(E109:G109)</f>
        <v>7938</v>
      </c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92"/>
      <c r="Z109" s="392"/>
    </row>
    <row r="110" spans="1:26" s="437" customFormat="1" ht="15.75">
      <c r="A110" s="198" t="s">
        <v>466</v>
      </c>
      <c r="B110" s="187" t="s">
        <v>467</v>
      </c>
      <c r="C110" s="318">
        <v>303843</v>
      </c>
      <c r="D110" s="661">
        <v>283351</v>
      </c>
      <c r="E110" s="318">
        <v>283351</v>
      </c>
      <c r="F110" s="318"/>
      <c r="G110" s="318"/>
      <c r="H110" s="318">
        <f>SUM(E110:G110)</f>
        <v>283351</v>
      </c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92"/>
      <c r="Z110" s="392"/>
    </row>
    <row r="111" spans="1:26" s="437" customFormat="1" ht="15.75">
      <c r="A111" s="311" t="s">
        <v>468</v>
      </c>
      <c r="B111" s="181" t="s">
        <v>469</v>
      </c>
      <c r="C111" s="316"/>
      <c r="D111" s="659"/>
      <c r="E111" s="316"/>
      <c r="F111" s="316"/>
      <c r="G111" s="316"/>
      <c r="H111" s="316"/>
      <c r="I111" s="313"/>
      <c r="J111" s="313"/>
      <c r="K111" s="313"/>
      <c r="L111" s="313"/>
      <c r="M111" s="313"/>
      <c r="N111" s="313"/>
      <c r="O111" s="313"/>
      <c r="P111" s="313"/>
      <c r="Q111" s="313"/>
      <c r="R111" s="313"/>
      <c r="S111" s="313"/>
      <c r="T111" s="313"/>
      <c r="U111" s="313"/>
      <c r="V111" s="313"/>
      <c r="W111" s="313"/>
      <c r="X111" s="313"/>
      <c r="Y111" s="392"/>
      <c r="Z111" s="392"/>
    </row>
    <row r="112" spans="1:26" s="437" customFormat="1" ht="15">
      <c r="A112" s="311" t="s">
        <v>470</v>
      </c>
      <c r="B112" s="181" t="s">
        <v>471</v>
      </c>
      <c r="C112" s="316"/>
      <c r="D112" s="662"/>
      <c r="E112" s="316"/>
      <c r="F112" s="316"/>
      <c r="G112" s="316"/>
      <c r="H112" s="316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92"/>
      <c r="Z112" s="392"/>
    </row>
    <row r="113" spans="1:26" s="437" customFormat="1" ht="15">
      <c r="A113" s="311" t="s">
        <v>472</v>
      </c>
      <c r="B113" s="181" t="s">
        <v>473</v>
      </c>
      <c r="C113" s="316"/>
      <c r="D113" s="662"/>
      <c r="E113" s="316"/>
      <c r="F113" s="316"/>
      <c r="G113" s="316"/>
      <c r="H113" s="316"/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13"/>
      <c r="T113" s="313"/>
      <c r="U113" s="313"/>
      <c r="V113" s="313"/>
      <c r="W113" s="313"/>
      <c r="X113" s="313"/>
      <c r="Y113" s="392"/>
      <c r="Z113" s="392"/>
    </row>
    <row r="114" spans="1:26" s="437" customFormat="1" ht="15.75">
      <c r="A114" s="317" t="s">
        <v>474</v>
      </c>
      <c r="B114" s="199" t="s">
        <v>475</v>
      </c>
      <c r="C114" s="318">
        <f>C102+C107+C108+C109+C110+C111+C112+C113</f>
        <v>316304</v>
      </c>
      <c r="D114" s="661">
        <f>D102+D107+D108+D109+D110+D111+D112+D113</f>
        <v>295812</v>
      </c>
      <c r="E114" s="318">
        <f>E102+E107+E108+E109+E110+E111+E112+E113</f>
        <v>295812</v>
      </c>
      <c r="F114" s="318"/>
      <c r="G114" s="318"/>
      <c r="H114" s="318">
        <f>H102+H107+H108+H109+H110+H111+H112+H113</f>
        <v>295812</v>
      </c>
      <c r="I114" s="315"/>
      <c r="J114" s="315"/>
      <c r="K114" s="315"/>
      <c r="L114" s="315"/>
      <c r="M114" s="315"/>
      <c r="N114" s="315"/>
      <c r="O114" s="315"/>
      <c r="P114" s="315"/>
      <c r="Q114" s="315"/>
      <c r="R114" s="315"/>
      <c r="S114" s="315"/>
      <c r="T114" s="315"/>
      <c r="U114" s="315"/>
      <c r="V114" s="315"/>
      <c r="W114" s="315"/>
      <c r="X114" s="315"/>
      <c r="Y114" s="392"/>
      <c r="Z114" s="392"/>
    </row>
    <row r="115" spans="1:26" s="437" customFormat="1" ht="15.75">
      <c r="A115" s="311" t="s">
        <v>476</v>
      </c>
      <c r="B115" s="181" t="s">
        <v>477</v>
      </c>
      <c r="C115" s="316"/>
      <c r="D115" s="659"/>
      <c r="E115" s="316"/>
      <c r="F115" s="316"/>
      <c r="G115" s="316"/>
      <c r="H115" s="316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  <c r="Y115" s="392"/>
      <c r="Z115" s="392"/>
    </row>
    <row r="116" spans="1:26" s="437" customFormat="1" ht="15.75">
      <c r="A116" s="181" t="s">
        <v>478</v>
      </c>
      <c r="B116" s="181" t="s">
        <v>479</v>
      </c>
      <c r="C116" s="319"/>
      <c r="D116" s="660"/>
      <c r="E116" s="319"/>
      <c r="F116" s="319"/>
      <c r="G116" s="319"/>
      <c r="H116" s="319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392"/>
      <c r="Z116" s="392"/>
    </row>
    <row r="117" spans="1:26" s="437" customFormat="1" ht="15.75">
      <c r="A117" s="311" t="s">
        <v>480</v>
      </c>
      <c r="B117" s="181" t="s">
        <v>481</v>
      </c>
      <c r="C117" s="316"/>
      <c r="D117" s="659"/>
      <c r="E117" s="316"/>
      <c r="F117" s="316"/>
      <c r="G117" s="316"/>
      <c r="H117" s="316"/>
      <c r="I117" s="313"/>
      <c r="J117" s="313"/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  <c r="X117" s="313"/>
      <c r="Y117" s="392"/>
      <c r="Z117" s="392"/>
    </row>
    <row r="118" spans="1:26" s="437" customFormat="1" ht="15.75">
      <c r="A118" s="311" t="s">
        <v>482</v>
      </c>
      <c r="B118" s="181" t="s">
        <v>483</v>
      </c>
      <c r="C118" s="316"/>
      <c r="D118" s="659"/>
      <c r="E118" s="316"/>
      <c r="F118" s="316"/>
      <c r="G118" s="316"/>
      <c r="H118" s="316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  <c r="X118" s="313"/>
      <c r="Y118" s="392"/>
      <c r="Z118" s="392"/>
    </row>
    <row r="119" spans="1:26" s="437" customFormat="1" ht="15.75">
      <c r="A119" s="317" t="s">
        <v>484</v>
      </c>
      <c r="B119" s="199" t="s">
        <v>485</v>
      </c>
      <c r="C119" s="318"/>
      <c r="D119" s="661"/>
      <c r="E119" s="318"/>
      <c r="F119" s="318"/>
      <c r="G119" s="318"/>
      <c r="H119" s="318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92"/>
      <c r="Z119" s="392"/>
    </row>
    <row r="120" spans="1:26" s="437" customFormat="1" ht="15.75">
      <c r="A120" s="181" t="s">
        <v>486</v>
      </c>
      <c r="B120" s="181" t="s">
        <v>487</v>
      </c>
      <c r="C120" s="319"/>
      <c r="D120" s="660"/>
      <c r="E120" s="319"/>
      <c r="F120" s="319"/>
      <c r="G120" s="319"/>
      <c r="H120" s="319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392"/>
      <c r="Z120" s="392"/>
    </row>
    <row r="121" spans="1:26" s="437" customFormat="1" ht="15.75">
      <c r="A121" s="320" t="s">
        <v>488</v>
      </c>
      <c r="B121" s="373" t="s">
        <v>489</v>
      </c>
      <c r="C121" s="318">
        <f>C114+C119+C120</f>
        <v>316304</v>
      </c>
      <c r="D121" s="661">
        <f>D114+D119+E124</f>
        <v>295812</v>
      </c>
      <c r="E121" s="318">
        <f>E114+E119+E120</f>
        <v>295812</v>
      </c>
      <c r="F121" s="318"/>
      <c r="G121" s="318"/>
      <c r="H121" s="318">
        <f>H114+H119+H120</f>
        <v>295812</v>
      </c>
      <c r="I121" s="315"/>
      <c r="J121" s="315"/>
      <c r="K121" s="315"/>
      <c r="L121" s="315"/>
      <c r="M121" s="315"/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92"/>
      <c r="Z121" s="392"/>
    </row>
    <row r="122" spans="1:26" s="437" customFormat="1" ht="15.75">
      <c r="A122" s="443" t="s">
        <v>490</v>
      </c>
      <c r="B122" s="444"/>
      <c r="C122" s="206">
        <f>C98+C121</f>
        <v>1713388</v>
      </c>
      <c r="D122" s="394">
        <f>D98+D121</f>
        <v>1732113</v>
      </c>
      <c r="E122" s="206">
        <f>E98+E121</f>
        <v>1359101</v>
      </c>
      <c r="F122" s="391">
        <f>F98+F121</f>
        <v>11983</v>
      </c>
      <c r="G122" s="391"/>
      <c r="H122" s="391">
        <f>SUM(E122:G122)</f>
        <v>1371084</v>
      </c>
      <c r="I122" s="392"/>
      <c r="J122" s="392"/>
      <c r="K122" s="392"/>
      <c r="L122" s="392"/>
      <c r="M122" s="392"/>
      <c r="N122" s="392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</row>
    <row r="123" spans="2:26" ht="15">
      <c r="B123" s="4"/>
      <c r="C123" s="4"/>
      <c r="D123" s="4"/>
      <c r="E123" s="4"/>
      <c r="F123" s="392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2:26" ht="15">
      <c r="B124" s="4"/>
      <c r="C124" s="4"/>
      <c r="D124" s="4"/>
      <c r="E124" s="4"/>
      <c r="F124" s="392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2:26" ht="15">
      <c r="B125" s="4"/>
      <c r="C125" s="4"/>
      <c r="D125" s="4"/>
      <c r="E125" s="4"/>
      <c r="F125" s="392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2:26" ht="15">
      <c r="B126" s="4"/>
      <c r="C126" s="4"/>
      <c r="D126" s="4"/>
      <c r="E126" s="4"/>
      <c r="F126" s="392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2:26" ht="15">
      <c r="B127" s="4"/>
      <c r="C127" s="4"/>
      <c r="D127" s="4"/>
      <c r="E127" s="4"/>
      <c r="F127" s="392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2:26" ht="15">
      <c r="B128" s="4"/>
      <c r="C128" s="4"/>
      <c r="D128" s="4"/>
      <c r="E128" s="4"/>
      <c r="F128" s="392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2:26" ht="15">
      <c r="B129" s="4"/>
      <c r="C129" s="4"/>
      <c r="D129" s="4"/>
      <c r="E129" s="4"/>
      <c r="F129" s="392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2:26" ht="15">
      <c r="B130" s="4"/>
      <c r="C130" s="4"/>
      <c r="D130" s="4"/>
      <c r="E130" s="4"/>
      <c r="F130" s="392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2:26" ht="15">
      <c r="B131" s="4"/>
      <c r="C131" s="4"/>
      <c r="D131" s="4"/>
      <c r="E131" s="4"/>
      <c r="F131" s="392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2:26" ht="15">
      <c r="B132" s="4"/>
      <c r="C132" s="4"/>
      <c r="D132" s="4"/>
      <c r="E132" s="4"/>
      <c r="F132" s="392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2:26" ht="15">
      <c r="B133" s="4"/>
      <c r="C133" s="4"/>
      <c r="D133" s="4"/>
      <c r="E133" s="4"/>
      <c r="F133" s="392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2:26" ht="15">
      <c r="B134" s="4"/>
      <c r="C134" s="4"/>
      <c r="D134" s="4"/>
      <c r="E134" s="4"/>
      <c r="F134" s="392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2:26" ht="15">
      <c r="B135" s="4"/>
      <c r="C135" s="4"/>
      <c r="D135" s="4"/>
      <c r="E135" s="4"/>
      <c r="F135" s="392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2:26" ht="15">
      <c r="B136" s="4"/>
      <c r="C136" s="4"/>
      <c r="D136" s="4"/>
      <c r="E136" s="4"/>
      <c r="F136" s="392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2:26" ht="15">
      <c r="B137" s="4"/>
      <c r="C137" s="4"/>
      <c r="D137" s="4"/>
      <c r="E137" s="4"/>
      <c r="F137" s="392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2:26" ht="15">
      <c r="B138" s="4"/>
      <c r="C138" s="4"/>
      <c r="D138" s="4"/>
      <c r="E138" s="4"/>
      <c r="F138" s="392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2:26" ht="15">
      <c r="B139" s="4"/>
      <c r="C139" s="4"/>
      <c r="D139" s="4"/>
      <c r="E139" s="4"/>
      <c r="F139" s="392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2:26" ht="15">
      <c r="B140" s="4"/>
      <c r="C140" s="4"/>
      <c r="D140" s="4"/>
      <c r="E140" s="4"/>
      <c r="F140" s="392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2:26" ht="15">
      <c r="B141" s="4"/>
      <c r="C141" s="4"/>
      <c r="D141" s="4"/>
      <c r="E141" s="4"/>
      <c r="F141" s="392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2:26" ht="15">
      <c r="B142" s="4"/>
      <c r="C142" s="4"/>
      <c r="D142" s="4"/>
      <c r="E142" s="4"/>
      <c r="F142" s="392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2:26" ht="15">
      <c r="B143" s="4"/>
      <c r="C143" s="4"/>
      <c r="D143" s="4"/>
      <c r="E143" s="4"/>
      <c r="F143" s="392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2:26" ht="15">
      <c r="B144" s="4"/>
      <c r="C144" s="4"/>
      <c r="D144" s="4"/>
      <c r="E144" s="4"/>
      <c r="F144" s="392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2:26" ht="15">
      <c r="B145" s="4"/>
      <c r="C145" s="4"/>
      <c r="D145" s="4"/>
      <c r="E145" s="4"/>
      <c r="F145" s="392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2:26" ht="15">
      <c r="B146" s="4"/>
      <c r="C146" s="4"/>
      <c r="D146" s="4"/>
      <c r="E146" s="4"/>
      <c r="F146" s="392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2:26" ht="15">
      <c r="B147" s="4"/>
      <c r="C147" s="4"/>
      <c r="D147" s="4"/>
      <c r="E147" s="4"/>
      <c r="F147" s="392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2:26" ht="15">
      <c r="B148" s="4"/>
      <c r="C148" s="4"/>
      <c r="D148" s="4"/>
      <c r="E148" s="4"/>
      <c r="F148" s="392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2:26" ht="15">
      <c r="B149" s="4"/>
      <c r="C149" s="4"/>
      <c r="D149" s="4"/>
      <c r="E149" s="4"/>
      <c r="F149" s="392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2:26" ht="15">
      <c r="B150" s="4"/>
      <c r="C150" s="4"/>
      <c r="D150" s="4"/>
      <c r="E150" s="4"/>
      <c r="F150" s="392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2:26" ht="15">
      <c r="B151" s="4"/>
      <c r="C151" s="4"/>
      <c r="D151" s="4"/>
      <c r="E151" s="4"/>
      <c r="F151" s="392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2:26" ht="15">
      <c r="B152" s="4"/>
      <c r="C152" s="4"/>
      <c r="D152" s="4"/>
      <c r="E152" s="4"/>
      <c r="F152" s="392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2:26" ht="15">
      <c r="B153" s="4"/>
      <c r="C153" s="4"/>
      <c r="D153" s="4"/>
      <c r="E153" s="4"/>
      <c r="F153" s="392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2:26" ht="15">
      <c r="B154" s="4"/>
      <c r="C154" s="4"/>
      <c r="D154" s="4"/>
      <c r="E154" s="4"/>
      <c r="F154" s="392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2:26" ht="15">
      <c r="B155" s="4"/>
      <c r="C155" s="4"/>
      <c r="D155" s="4"/>
      <c r="E155" s="4"/>
      <c r="F155" s="392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2:26" ht="15">
      <c r="B156" s="4"/>
      <c r="C156" s="4"/>
      <c r="D156" s="4"/>
      <c r="E156" s="4"/>
      <c r="F156" s="392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2:26" ht="15">
      <c r="B157" s="4"/>
      <c r="C157" s="4"/>
      <c r="D157" s="4"/>
      <c r="E157" s="4"/>
      <c r="F157" s="392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2:26" ht="15">
      <c r="B158" s="4"/>
      <c r="C158" s="4"/>
      <c r="D158" s="4"/>
      <c r="E158" s="4"/>
      <c r="F158" s="392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2:26" ht="15">
      <c r="B159" s="4"/>
      <c r="C159" s="4"/>
      <c r="D159" s="4"/>
      <c r="E159" s="4"/>
      <c r="F159" s="392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2:26" ht="15">
      <c r="B160" s="4"/>
      <c r="C160" s="4"/>
      <c r="D160" s="4"/>
      <c r="E160" s="4"/>
      <c r="F160" s="392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2:26" ht="15">
      <c r="B161" s="4"/>
      <c r="C161" s="4"/>
      <c r="D161" s="4"/>
      <c r="E161" s="4"/>
      <c r="F161" s="392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2:26" ht="15">
      <c r="B162" s="4"/>
      <c r="C162" s="4"/>
      <c r="D162" s="4"/>
      <c r="E162" s="4"/>
      <c r="F162" s="392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2:26" ht="15">
      <c r="B163" s="4"/>
      <c r="C163" s="4"/>
      <c r="D163" s="4"/>
      <c r="E163" s="4"/>
      <c r="F163" s="392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2:26" ht="15">
      <c r="B164" s="4"/>
      <c r="C164" s="4"/>
      <c r="D164" s="4"/>
      <c r="E164" s="4"/>
      <c r="F164" s="392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2:26" ht="15">
      <c r="B165" s="4"/>
      <c r="C165" s="4"/>
      <c r="D165" s="4"/>
      <c r="E165" s="4"/>
      <c r="F165" s="392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2:26" ht="15">
      <c r="B166" s="4"/>
      <c r="C166" s="4"/>
      <c r="D166" s="4"/>
      <c r="E166" s="4"/>
      <c r="F166" s="392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2:26" ht="15">
      <c r="B167" s="4"/>
      <c r="C167" s="4"/>
      <c r="D167" s="4"/>
      <c r="E167" s="4"/>
      <c r="F167" s="392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2:26" ht="15">
      <c r="B168" s="4"/>
      <c r="C168" s="4"/>
      <c r="D168" s="4"/>
      <c r="E168" s="4"/>
      <c r="F168" s="392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2:26" ht="15">
      <c r="B169" s="4"/>
      <c r="C169" s="4"/>
      <c r="D169" s="4"/>
      <c r="E169" s="4"/>
      <c r="F169" s="392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2:26" ht="15">
      <c r="B170" s="4"/>
      <c r="C170" s="4"/>
      <c r="D170" s="4"/>
      <c r="E170" s="4"/>
      <c r="F170" s="392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2:26" ht="15">
      <c r="B171" s="4"/>
      <c r="C171" s="4"/>
      <c r="D171" s="4"/>
      <c r="E171" s="4"/>
      <c r="F171" s="392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</sheetData>
  <sheetProtection/>
  <mergeCells count="3">
    <mergeCell ref="A1:H1"/>
    <mergeCell ref="A2:H2"/>
    <mergeCell ref="G4:H4"/>
  </mergeCells>
  <printOptions/>
  <pageMargins left="0" right="0" top="0" bottom="0" header="0.31496062992125984" footer="0.31496062992125984"/>
  <pageSetup fitToHeight="3" fitToWidth="1" horizontalDpi="600" verticalDpi="600" orientation="portrait" paperSize="9" scale="5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zoomScalePageLayoutView="0" workbookViewId="0" topLeftCell="A1">
      <pane ySplit="6" topLeftCell="A7" activePane="bottomLeft" state="frozen"/>
      <selection pane="topLeft" activeCell="A1" sqref="A1:E1"/>
      <selection pane="bottomLeft" activeCell="T16" sqref="T16"/>
    </sheetView>
  </sheetViews>
  <sheetFormatPr defaultColWidth="9.140625" defaultRowHeight="15"/>
  <cols>
    <col min="1" max="1" width="8.140625" style="241" customWidth="1"/>
    <col min="2" max="2" width="63.57421875" style="241" customWidth="1"/>
    <col min="3" max="3" width="14.57421875" style="241" hidden="1" customWidth="1"/>
    <col min="4" max="4" width="17.00390625" style="241" hidden="1" customWidth="1"/>
    <col min="5" max="5" width="13.7109375" style="241" hidden="1" customWidth="1"/>
    <col min="6" max="6" width="14.7109375" style="241" hidden="1" customWidth="1"/>
    <col min="7" max="7" width="16.421875" style="241" hidden="1" customWidth="1"/>
    <col min="8" max="8" width="16.57421875" style="241" hidden="1" customWidth="1"/>
    <col min="9" max="9" width="16.7109375" style="241" customWidth="1"/>
    <col min="10" max="10" width="13.7109375" style="241" customWidth="1"/>
    <col min="11" max="11" width="14.28125" style="241" customWidth="1"/>
    <col min="12" max="12" width="14.8515625" style="241" customWidth="1"/>
    <col min="13" max="13" width="11.57421875" style="241" customWidth="1"/>
    <col min="14" max="14" width="12.00390625" style="241" customWidth="1"/>
    <col min="15" max="15" width="14.8515625" style="241" customWidth="1"/>
    <col min="16" max="16" width="15.28125" style="241" customWidth="1"/>
    <col min="17" max="17" width="15.421875" style="241" customWidth="1"/>
    <col min="18" max="16384" width="9.140625" style="241" customWidth="1"/>
  </cols>
  <sheetData>
    <row r="2" spans="2:17" ht="15">
      <c r="B2" s="1025" t="s">
        <v>1113</v>
      </c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  <c r="O2" s="1023"/>
      <c r="P2" s="1023"/>
      <c r="Q2" s="1023"/>
    </row>
    <row r="3" spans="15:17" ht="12.75">
      <c r="O3" s="386" t="s">
        <v>983</v>
      </c>
      <c r="Q3" s="386" t="s">
        <v>749</v>
      </c>
    </row>
    <row r="4" spans="1:17" ht="27" customHeight="1">
      <c r="A4" s="1082" t="s">
        <v>898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1083"/>
      <c r="O4" s="1083"/>
      <c r="P4" s="1083"/>
      <c r="Q4" s="1083"/>
    </row>
    <row r="5" spans="1:17" ht="30">
      <c r="A5" s="242" t="s">
        <v>166</v>
      </c>
      <c r="B5" s="242" t="s">
        <v>103</v>
      </c>
      <c r="C5" s="242" t="s">
        <v>284</v>
      </c>
      <c r="D5" s="242" t="s">
        <v>362</v>
      </c>
      <c r="E5" s="242" t="s">
        <v>363</v>
      </c>
      <c r="F5" s="242" t="s">
        <v>364</v>
      </c>
      <c r="G5" s="242" t="s">
        <v>369</v>
      </c>
      <c r="H5" s="242" t="s">
        <v>394</v>
      </c>
      <c r="I5" s="483" t="s">
        <v>1125</v>
      </c>
      <c r="J5" s="483" t="s">
        <v>899</v>
      </c>
      <c r="K5" s="242" t="s">
        <v>284</v>
      </c>
      <c r="L5" s="242" t="s">
        <v>362</v>
      </c>
      <c r="M5" s="242" t="s">
        <v>363</v>
      </c>
      <c r="N5" s="242" t="s">
        <v>364</v>
      </c>
      <c r="O5" s="242" t="s">
        <v>369</v>
      </c>
      <c r="P5" s="242" t="s">
        <v>394</v>
      </c>
      <c r="Q5" s="483" t="s">
        <v>1124</v>
      </c>
    </row>
    <row r="6" spans="1:17" ht="15">
      <c r="A6" s="242">
        <v>1</v>
      </c>
      <c r="B6" s="242">
        <v>2</v>
      </c>
      <c r="C6" s="242">
        <v>2017</v>
      </c>
      <c r="D6" s="242">
        <v>2017</v>
      </c>
      <c r="E6" s="242">
        <v>2017</v>
      </c>
      <c r="F6" s="242">
        <v>2017</v>
      </c>
      <c r="G6" s="242">
        <v>2017</v>
      </c>
      <c r="H6" s="242">
        <v>2017</v>
      </c>
      <c r="I6" s="242" t="s">
        <v>370</v>
      </c>
      <c r="J6" s="242"/>
      <c r="K6" s="242">
        <v>2018</v>
      </c>
      <c r="L6" s="242">
        <v>2018</v>
      </c>
      <c r="M6" s="483">
        <v>2018</v>
      </c>
      <c r="N6" s="242">
        <v>2018</v>
      </c>
      <c r="O6" s="242">
        <v>2018</v>
      </c>
      <c r="P6" s="242">
        <v>2018</v>
      </c>
      <c r="Q6" s="242" t="s">
        <v>370</v>
      </c>
    </row>
    <row r="7" spans="1:17" ht="12.75">
      <c r="A7" s="243" t="s">
        <v>141</v>
      </c>
      <c r="B7" s="479" t="s">
        <v>874</v>
      </c>
      <c r="C7" s="481">
        <v>87</v>
      </c>
      <c r="D7" s="481">
        <v>0</v>
      </c>
      <c r="E7" s="481">
        <v>0</v>
      </c>
      <c r="F7" s="481">
        <v>7</v>
      </c>
      <c r="G7" s="481">
        <v>0</v>
      </c>
      <c r="H7" s="481">
        <v>480</v>
      </c>
      <c r="I7" s="245">
        <f>SUM(C7:H7)</f>
        <v>574</v>
      </c>
      <c r="J7" s="245"/>
      <c r="K7" s="481">
        <v>119</v>
      </c>
      <c r="L7" s="481">
        <v>0</v>
      </c>
      <c r="M7" s="481">
        <v>0</v>
      </c>
      <c r="N7" s="481">
        <v>1</v>
      </c>
      <c r="O7" s="481">
        <v>0</v>
      </c>
      <c r="P7" s="481">
        <v>478</v>
      </c>
      <c r="Q7" s="481">
        <f>SUM(K7:P7)</f>
        <v>598</v>
      </c>
    </row>
    <row r="8" spans="1:17" ht="12.75">
      <c r="A8" s="243" t="s">
        <v>144</v>
      </c>
      <c r="B8" s="479" t="s">
        <v>875</v>
      </c>
      <c r="C8" s="481">
        <v>299</v>
      </c>
      <c r="D8" s="481">
        <v>3800</v>
      </c>
      <c r="E8" s="481">
        <v>125</v>
      </c>
      <c r="F8" s="481">
        <v>1131</v>
      </c>
      <c r="G8" s="481">
        <v>1650</v>
      </c>
      <c r="H8" s="481">
        <v>5179893</v>
      </c>
      <c r="I8" s="245">
        <f aca="true" t="shared" si="0" ref="I8:I37">SUM(C8:H8)</f>
        <v>5186898</v>
      </c>
      <c r="J8" s="245"/>
      <c r="K8" s="481">
        <v>265</v>
      </c>
      <c r="L8" s="481">
        <v>3003</v>
      </c>
      <c r="M8" s="481">
        <v>263</v>
      </c>
      <c r="N8" s="481">
        <v>1811</v>
      </c>
      <c r="O8" s="481">
        <v>1393</v>
      </c>
      <c r="P8" s="481">
        <v>5339852</v>
      </c>
      <c r="Q8" s="481">
        <f aca="true" t="shared" si="1" ref="Q8:Q37">SUM(K8:P8)</f>
        <v>5346587</v>
      </c>
    </row>
    <row r="9" spans="1:17" ht="12.75">
      <c r="A9" s="243" t="s">
        <v>147</v>
      </c>
      <c r="B9" s="479" t="s">
        <v>876</v>
      </c>
      <c r="C9" s="481">
        <v>0</v>
      </c>
      <c r="D9" s="481">
        <v>0</v>
      </c>
      <c r="E9" s="481">
        <v>0</v>
      </c>
      <c r="F9" s="481">
        <v>0</v>
      </c>
      <c r="G9" s="481">
        <v>0</v>
      </c>
      <c r="H9" s="481">
        <v>91804</v>
      </c>
      <c r="I9" s="245">
        <f t="shared" si="0"/>
        <v>91804</v>
      </c>
      <c r="J9" s="245"/>
      <c r="K9" s="481">
        <v>0</v>
      </c>
      <c r="L9" s="481">
        <v>0</v>
      </c>
      <c r="M9" s="481">
        <v>0</v>
      </c>
      <c r="N9" s="481">
        <v>0</v>
      </c>
      <c r="O9" s="481">
        <v>0</v>
      </c>
      <c r="P9" s="481">
        <v>93901</v>
      </c>
      <c r="Q9" s="481">
        <f t="shared" si="1"/>
        <v>93901</v>
      </c>
    </row>
    <row r="10" spans="1:17" ht="12.75">
      <c r="A10" s="243" t="s">
        <v>150</v>
      </c>
      <c r="B10" s="479" t="s">
        <v>877</v>
      </c>
      <c r="C10" s="481">
        <v>0</v>
      </c>
      <c r="D10" s="481">
        <v>0</v>
      </c>
      <c r="E10" s="481">
        <v>0</v>
      </c>
      <c r="F10" s="481">
        <v>0</v>
      </c>
      <c r="G10" s="481">
        <v>0</v>
      </c>
      <c r="H10" s="481">
        <v>0</v>
      </c>
      <c r="I10" s="245">
        <f t="shared" si="0"/>
        <v>0</v>
      </c>
      <c r="J10" s="245"/>
      <c r="K10" s="481">
        <v>0</v>
      </c>
      <c r="L10" s="481">
        <v>0</v>
      </c>
      <c r="M10" s="481">
        <v>0</v>
      </c>
      <c r="N10" s="481">
        <v>0</v>
      </c>
      <c r="O10" s="481">
        <v>0</v>
      </c>
      <c r="P10" s="481">
        <v>0</v>
      </c>
      <c r="Q10" s="481">
        <f t="shared" si="1"/>
        <v>0</v>
      </c>
    </row>
    <row r="11" spans="1:17" ht="12.75">
      <c r="A11" s="246" t="s">
        <v>153</v>
      </c>
      <c r="B11" s="480" t="s">
        <v>878</v>
      </c>
      <c r="C11" s="482">
        <f aca="true" t="shared" si="2" ref="C11:H11">SUM(C7:C10)</f>
        <v>386</v>
      </c>
      <c r="D11" s="482">
        <f t="shared" si="2"/>
        <v>3800</v>
      </c>
      <c r="E11" s="482">
        <f t="shared" si="2"/>
        <v>125</v>
      </c>
      <c r="F11" s="482">
        <f t="shared" si="2"/>
        <v>1138</v>
      </c>
      <c r="G11" s="482">
        <f t="shared" si="2"/>
        <v>1650</v>
      </c>
      <c r="H11" s="482">
        <f t="shared" si="2"/>
        <v>5272177</v>
      </c>
      <c r="I11" s="482">
        <f t="shared" si="0"/>
        <v>5279276</v>
      </c>
      <c r="J11" s="482"/>
      <c r="K11" s="482">
        <f aca="true" t="shared" si="3" ref="K11:P11">SUM(K7:K10)</f>
        <v>384</v>
      </c>
      <c r="L11" s="482">
        <f t="shared" si="3"/>
        <v>3003</v>
      </c>
      <c r="M11" s="482">
        <f t="shared" si="3"/>
        <v>263</v>
      </c>
      <c r="N11" s="482">
        <f t="shared" si="3"/>
        <v>1812</v>
      </c>
      <c r="O11" s="482">
        <f t="shared" si="3"/>
        <v>1393</v>
      </c>
      <c r="P11" s="482">
        <f t="shared" si="3"/>
        <v>5434231</v>
      </c>
      <c r="Q11" s="482">
        <f t="shared" si="1"/>
        <v>5441086</v>
      </c>
    </row>
    <row r="12" spans="1:17" ht="12.75">
      <c r="A12" s="243" t="s">
        <v>156</v>
      </c>
      <c r="B12" s="479" t="s">
        <v>879</v>
      </c>
      <c r="C12" s="481">
        <v>0</v>
      </c>
      <c r="D12" s="481">
        <v>0</v>
      </c>
      <c r="E12" s="481">
        <v>0</v>
      </c>
      <c r="F12" s="481">
        <v>0</v>
      </c>
      <c r="G12" s="481">
        <v>0</v>
      </c>
      <c r="H12" s="481">
        <v>0</v>
      </c>
      <c r="I12" s="245">
        <f t="shared" si="0"/>
        <v>0</v>
      </c>
      <c r="J12" s="245"/>
      <c r="K12" s="481">
        <v>0</v>
      </c>
      <c r="L12" s="481">
        <v>0</v>
      </c>
      <c r="M12" s="481">
        <v>0</v>
      </c>
      <c r="N12" s="481">
        <v>0</v>
      </c>
      <c r="O12" s="481">
        <v>0</v>
      </c>
      <c r="P12" s="481">
        <v>0</v>
      </c>
      <c r="Q12" s="481">
        <f t="shared" si="1"/>
        <v>0</v>
      </c>
    </row>
    <row r="13" spans="1:17" ht="12.75">
      <c r="A13" s="243" t="s">
        <v>159</v>
      </c>
      <c r="B13" s="479" t="s">
        <v>880</v>
      </c>
      <c r="C13" s="481">
        <v>0</v>
      </c>
      <c r="D13" s="481">
        <v>0</v>
      </c>
      <c r="E13" s="481">
        <v>0</v>
      </c>
      <c r="F13" s="481">
        <v>0</v>
      </c>
      <c r="G13" s="481">
        <v>0</v>
      </c>
      <c r="H13" s="481">
        <v>0</v>
      </c>
      <c r="I13" s="245">
        <f t="shared" si="0"/>
        <v>0</v>
      </c>
      <c r="J13" s="245"/>
      <c r="K13" s="481">
        <v>0</v>
      </c>
      <c r="L13" s="481">
        <v>0</v>
      </c>
      <c r="M13" s="481">
        <v>0</v>
      </c>
      <c r="N13" s="481">
        <v>0</v>
      </c>
      <c r="O13" s="481">
        <v>0</v>
      </c>
      <c r="P13" s="481">
        <v>0</v>
      </c>
      <c r="Q13" s="481">
        <f t="shared" si="1"/>
        <v>0</v>
      </c>
    </row>
    <row r="14" spans="1:17" ht="12.75">
      <c r="A14" s="246" t="s">
        <v>167</v>
      </c>
      <c r="B14" s="480" t="s">
        <v>881</v>
      </c>
      <c r="C14" s="482">
        <f aca="true" t="shared" si="4" ref="C14:H14">SUM(C12:C13)</f>
        <v>0</v>
      </c>
      <c r="D14" s="482">
        <f t="shared" si="4"/>
        <v>0</v>
      </c>
      <c r="E14" s="482">
        <f t="shared" si="4"/>
        <v>0</v>
      </c>
      <c r="F14" s="482">
        <f t="shared" si="4"/>
        <v>0</v>
      </c>
      <c r="G14" s="482">
        <f t="shared" si="4"/>
        <v>0</v>
      </c>
      <c r="H14" s="482">
        <f t="shared" si="4"/>
        <v>0</v>
      </c>
      <c r="I14" s="245">
        <f t="shared" si="0"/>
        <v>0</v>
      </c>
      <c r="J14" s="245"/>
      <c r="K14" s="482">
        <f aca="true" t="shared" si="5" ref="K14:P14">SUM(K12:K13)</f>
        <v>0</v>
      </c>
      <c r="L14" s="482">
        <f t="shared" si="5"/>
        <v>0</v>
      </c>
      <c r="M14" s="482">
        <f t="shared" si="5"/>
        <v>0</v>
      </c>
      <c r="N14" s="482">
        <f t="shared" si="5"/>
        <v>0</v>
      </c>
      <c r="O14" s="482">
        <f t="shared" si="5"/>
        <v>0</v>
      </c>
      <c r="P14" s="482">
        <f t="shared" si="5"/>
        <v>0</v>
      </c>
      <c r="Q14" s="481">
        <f t="shared" si="1"/>
        <v>0</v>
      </c>
    </row>
    <row r="15" spans="1:17" ht="12.75">
      <c r="A15" s="243" t="s">
        <v>168</v>
      </c>
      <c r="B15" s="479" t="s">
        <v>883</v>
      </c>
      <c r="C15" s="481">
        <v>0</v>
      </c>
      <c r="D15" s="481">
        <v>0</v>
      </c>
      <c r="E15" s="481">
        <v>0</v>
      </c>
      <c r="F15" s="481">
        <v>0</v>
      </c>
      <c r="G15" s="481">
        <v>0</v>
      </c>
      <c r="H15" s="481">
        <v>0</v>
      </c>
      <c r="I15" s="245">
        <f t="shared" si="0"/>
        <v>0</v>
      </c>
      <c r="J15" s="245"/>
      <c r="K15" s="481">
        <v>0</v>
      </c>
      <c r="L15" s="481">
        <v>0</v>
      </c>
      <c r="M15" s="481">
        <v>0</v>
      </c>
      <c r="N15" s="481">
        <v>0</v>
      </c>
      <c r="O15" s="481">
        <v>0</v>
      </c>
      <c r="P15" s="481">
        <v>0</v>
      </c>
      <c r="Q15" s="481">
        <f t="shared" si="1"/>
        <v>0</v>
      </c>
    </row>
    <row r="16" spans="1:17" ht="12.75">
      <c r="A16" s="243" t="s">
        <v>169</v>
      </c>
      <c r="B16" s="244" t="s">
        <v>375</v>
      </c>
      <c r="C16" s="481">
        <v>13</v>
      </c>
      <c r="D16" s="481">
        <v>9</v>
      </c>
      <c r="E16" s="481">
        <v>22</v>
      </c>
      <c r="F16" s="481">
        <v>0</v>
      </c>
      <c r="G16" s="481">
        <v>162</v>
      </c>
      <c r="H16" s="481">
        <v>128</v>
      </c>
      <c r="I16" s="245">
        <f t="shared" si="0"/>
        <v>334</v>
      </c>
      <c r="J16" s="245"/>
      <c r="K16" s="481">
        <v>62</v>
      </c>
      <c r="L16" s="481">
        <v>98</v>
      </c>
      <c r="M16" s="481">
        <v>22</v>
      </c>
      <c r="N16" s="481">
        <v>4</v>
      </c>
      <c r="O16" s="481">
        <v>1</v>
      </c>
      <c r="P16" s="481">
        <v>44</v>
      </c>
      <c r="Q16" s="481">
        <f t="shared" si="1"/>
        <v>231</v>
      </c>
    </row>
    <row r="17" spans="1:17" ht="12.75">
      <c r="A17" s="243" t="s">
        <v>170</v>
      </c>
      <c r="B17" s="479" t="s">
        <v>882</v>
      </c>
      <c r="C17" s="481">
        <v>261</v>
      </c>
      <c r="D17" s="481">
        <v>1395</v>
      </c>
      <c r="E17" s="481">
        <v>310</v>
      </c>
      <c r="F17" s="481">
        <v>89</v>
      </c>
      <c r="G17" s="481">
        <v>2184</v>
      </c>
      <c r="H17" s="481">
        <v>973061</v>
      </c>
      <c r="I17" s="245">
        <f t="shared" si="0"/>
        <v>977300</v>
      </c>
      <c r="J17" s="245"/>
      <c r="K17" s="481">
        <v>259</v>
      </c>
      <c r="L17" s="481">
        <v>327</v>
      </c>
      <c r="M17" s="481">
        <v>235</v>
      </c>
      <c r="N17" s="481">
        <v>165</v>
      </c>
      <c r="O17" s="481">
        <v>790</v>
      </c>
      <c r="P17" s="481">
        <v>493896</v>
      </c>
      <c r="Q17" s="481">
        <f t="shared" si="1"/>
        <v>495672</v>
      </c>
    </row>
    <row r="18" spans="1:17" ht="12.75">
      <c r="A18" s="246">
        <v>12</v>
      </c>
      <c r="B18" s="480" t="s">
        <v>888</v>
      </c>
      <c r="C18" s="482">
        <f aca="true" t="shared" si="6" ref="C18:H18">SUM(C15:C17)</f>
        <v>274</v>
      </c>
      <c r="D18" s="482">
        <f t="shared" si="6"/>
        <v>1404</v>
      </c>
      <c r="E18" s="482">
        <f t="shared" si="6"/>
        <v>332</v>
      </c>
      <c r="F18" s="482">
        <f t="shared" si="6"/>
        <v>89</v>
      </c>
      <c r="G18" s="482">
        <f t="shared" si="6"/>
        <v>2346</v>
      </c>
      <c r="H18" s="482">
        <f t="shared" si="6"/>
        <v>973189</v>
      </c>
      <c r="I18" s="482">
        <f t="shared" si="0"/>
        <v>977634</v>
      </c>
      <c r="J18" s="482"/>
      <c r="K18" s="482">
        <f aca="true" t="shared" si="7" ref="K18:P18">SUM(K15:K17)</f>
        <v>321</v>
      </c>
      <c r="L18" s="482">
        <f t="shared" si="7"/>
        <v>425</v>
      </c>
      <c r="M18" s="482">
        <f t="shared" si="7"/>
        <v>257</v>
      </c>
      <c r="N18" s="482">
        <f t="shared" si="7"/>
        <v>169</v>
      </c>
      <c r="O18" s="482">
        <f t="shared" si="7"/>
        <v>791</v>
      </c>
      <c r="P18" s="482">
        <f t="shared" si="7"/>
        <v>493940</v>
      </c>
      <c r="Q18" s="482">
        <f t="shared" si="1"/>
        <v>495903</v>
      </c>
    </row>
    <row r="19" spans="1:17" ht="12.75">
      <c r="A19" s="243">
        <v>13</v>
      </c>
      <c r="B19" s="479" t="s">
        <v>884</v>
      </c>
      <c r="C19" s="481">
        <v>0</v>
      </c>
      <c r="D19" s="481">
        <v>0</v>
      </c>
      <c r="E19" s="481">
        <v>0</v>
      </c>
      <c r="F19" s="481">
        <v>0</v>
      </c>
      <c r="G19" s="481">
        <v>196</v>
      </c>
      <c r="H19" s="481">
        <v>61915</v>
      </c>
      <c r="I19" s="245">
        <f t="shared" si="0"/>
        <v>62111</v>
      </c>
      <c r="J19" s="245"/>
      <c r="K19" s="481">
        <v>0</v>
      </c>
      <c r="L19" s="481">
        <v>0</v>
      </c>
      <c r="M19" s="481">
        <v>0</v>
      </c>
      <c r="N19" s="481">
        <v>0</v>
      </c>
      <c r="O19" s="481">
        <v>124</v>
      </c>
      <c r="P19" s="481">
        <v>97544</v>
      </c>
      <c r="Q19" s="481">
        <f t="shared" si="1"/>
        <v>97668</v>
      </c>
    </row>
    <row r="20" spans="1:17" ht="12.75">
      <c r="A20" s="243">
        <v>14</v>
      </c>
      <c r="B20" s="479" t="s">
        <v>885</v>
      </c>
      <c r="C20" s="481">
        <v>0</v>
      </c>
      <c r="D20" s="481">
        <v>0</v>
      </c>
      <c r="E20" s="481">
        <v>0</v>
      </c>
      <c r="F20" s="481">
        <v>0</v>
      </c>
      <c r="G20" s="481">
        <v>0</v>
      </c>
      <c r="H20" s="481">
        <v>20634</v>
      </c>
      <c r="I20" s="245">
        <f t="shared" si="0"/>
        <v>20634</v>
      </c>
      <c r="J20" s="245"/>
      <c r="K20" s="481">
        <v>0</v>
      </c>
      <c r="L20" s="481">
        <v>0</v>
      </c>
      <c r="M20" s="481">
        <v>0</v>
      </c>
      <c r="N20" s="481">
        <v>0</v>
      </c>
      <c r="O20" s="481">
        <v>0</v>
      </c>
      <c r="P20" s="481">
        <v>19434</v>
      </c>
      <c r="Q20" s="481">
        <f t="shared" si="1"/>
        <v>19434</v>
      </c>
    </row>
    <row r="21" spans="1:17" ht="12.75">
      <c r="A21" s="243">
        <v>15</v>
      </c>
      <c r="B21" s="479" t="s">
        <v>886</v>
      </c>
      <c r="C21" s="481">
        <v>0</v>
      </c>
      <c r="D21" s="481">
        <v>0</v>
      </c>
      <c r="E21" s="481">
        <v>0</v>
      </c>
      <c r="F21" s="481">
        <v>0</v>
      </c>
      <c r="G21" s="481">
        <v>120</v>
      </c>
      <c r="H21" s="481">
        <v>27312</v>
      </c>
      <c r="I21" s="245">
        <f t="shared" si="0"/>
        <v>27432</v>
      </c>
      <c r="J21" s="245"/>
      <c r="K21" s="481">
        <v>62</v>
      </c>
      <c r="L21" s="481">
        <v>0</v>
      </c>
      <c r="M21" s="481">
        <v>0</v>
      </c>
      <c r="N21" s="481">
        <v>260</v>
      </c>
      <c r="O21" s="481">
        <v>0</v>
      </c>
      <c r="P21" s="481">
        <v>2185</v>
      </c>
      <c r="Q21" s="481">
        <f t="shared" si="1"/>
        <v>2507</v>
      </c>
    </row>
    <row r="22" spans="1:17" ht="12.75">
      <c r="A22" s="246">
        <v>16</v>
      </c>
      <c r="B22" s="480" t="s">
        <v>887</v>
      </c>
      <c r="C22" s="482">
        <f aca="true" t="shared" si="8" ref="C22:H22">SUM(C19:C21)</f>
        <v>0</v>
      </c>
      <c r="D22" s="482">
        <f t="shared" si="8"/>
        <v>0</v>
      </c>
      <c r="E22" s="482">
        <f t="shared" si="8"/>
        <v>0</v>
      </c>
      <c r="F22" s="482">
        <f t="shared" si="8"/>
        <v>0</v>
      </c>
      <c r="G22" s="482">
        <f t="shared" si="8"/>
        <v>316</v>
      </c>
      <c r="H22" s="482">
        <f t="shared" si="8"/>
        <v>109861</v>
      </c>
      <c r="I22" s="482">
        <f t="shared" si="0"/>
        <v>110177</v>
      </c>
      <c r="J22" s="482"/>
      <c r="K22" s="482">
        <f aca="true" t="shared" si="9" ref="K22:P22">SUM(K19:K21)</f>
        <v>62</v>
      </c>
      <c r="L22" s="482">
        <f t="shared" si="9"/>
        <v>0</v>
      </c>
      <c r="M22" s="482">
        <f t="shared" si="9"/>
        <v>0</v>
      </c>
      <c r="N22" s="482">
        <f t="shared" si="9"/>
        <v>260</v>
      </c>
      <c r="O22" s="482">
        <f t="shared" si="9"/>
        <v>124</v>
      </c>
      <c r="P22" s="482">
        <f t="shared" si="9"/>
        <v>119163</v>
      </c>
      <c r="Q22" s="482">
        <f t="shared" si="1"/>
        <v>119609</v>
      </c>
    </row>
    <row r="23" spans="1:17" ht="12.75">
      <c r="A23" s="246">
        <v>17</v>
      </c>
      <c r="B23" s="247" t="s">
        <v>376</v>
      </c>
      <c r="C23" s="482">
        <v>24</v>
      </c>
      <c r="D23" s="482">
        <v>142</v>
      </c>
      <c r="E23" s="482">
        <v>1009</v>
      </c>
      <c r="F23" s="482">
        <v>27</v>
      </c>
      <c r="G23" s="482">
        <v>262</v>
      </c>
      <c r="H23" s="482">
        <v>2525</v>
      </c>
      <c r="I23" s="482">
        <f t="shared" si="0"/>
        <v>3989</v>
      </c>
      <c r="J23" s="482"/>
      <c r="K23" s="482">
        <v>669</v>
      </c>
      <c r="L23" s="482">
        <v>203</v>
      </c>
      <c r="M23" s="482">
        <v>475</v>
      </c>
      <c r="N23" s="482">
        <v>29</v>
      </c>
      <c r="O23" s="482">
        <v>-264</v>
      </c>
      <c r="P23" s="482">
        <v>-12052</v>
      </c>
      <c r="Q23" s="482">
        <f t="shared" si="1"/>
        <v>-10940</v>
      </c>
    </row>
    <row r="24" spans="1:17" ht="12.75">
      <c r="A24" s="246">
        <v>18</v>
      </c>
      <c r="B24" s="480" t="s">
        <v>889</v>
      </c>
      <c r="C24" s="482">
        <v>0</v>
      </c>
      <c r="D24" s="482">
        <v>0</v>
      </c>
      <c r="E24" s="482">
        <v>0</v>
      </c>
      <c r="F24" s="482">
        <v>0</v>
      </c>
      <c r="G24" s="482">
        <v>0</v>
      </c>
      <c r="H24" s="482">
        <v>0</v>
      </c>
      <c r="I24" s="482">
        <f t="shared" si="0"/>
        <v>0</v>
      </c>
      <c r="J24" s="245"/>
      <c r="K24" s="482">
        <v>0</v>
      </c>
      <c r="L24" s="482">
        <v>0</v>
      </c>
      <c r="M24" s="482">
        <v>0</v>
      </c>
      <c r="N24" s="482">
        <v>0</v>
      </c>
      <c r="O24" s="482">
        <v>0</v>
      </c>
      <c r="P24" s="482">
        <v>0</v>
      </c>
      <c r="Q24" s="482">
        <f t="shared" si="1"/>
        <v>0</v>
      </c>
    </row>
    <row r="25" spans="1:17" ht="12.75">
      <c r="A25" s="246">
        <v>19</v>
      </c>
      <c r="B25" s="247" t="s">
        <v>377</v>
      </c>
      <c r="C25" s="482">
        <f aca="true" t="shared" si="10" ref="C25:H25">C11+C14+C18+C22+C23+C24</f>
        <v>684</v>
      </c>
      <c r="D25" s="482">
        <f t="shared" si="10"/>
        <v>5346</v>
      </c>
      <c r="E25" s="482">
        <f t="shared" si="10"/>
        <v>1466</v>
      </c>
      <c r="F25" s="482">
        <f t="shared" si="10"/>
        <v>1254</v>
      </c>
      <c r="G25" s="482">
        <f t="shared" si="10"/>
        <v>4574</v>
      </c>
      <c r="H25" s="482">
        <f t="shared" si="10"/>
        <v>6357752</v>
      </c>
      <c r="I25" s="482">
        <f t="shared" si="0"/>
        <v>6371076</v>
      </c>
      <c r="J25" s="482"/>
      <c r="K25" s="482">
        <f aca="true" t="shared" si="11" ref="K25:P25">K11+K14+K18+K22+K23+K24</f>
        <v>1436</v>
      </c>
      <c r="L25" s="482">
        <f t="shared" si="11"/>
        <v>3631</v>
      </c>
      <c r="M25" s="482">
        <f t="shared" si="11"/>
        <v>995</v>
      </c>
      <c r="N25" s="482">
        <f t="shared" si="11"/>
        <v>2270</v>
      </c>
      <c r="O25" s="482">
        <f t="shared" si="11"/>
        <v>2044</v>
      </c>
      <c r="P25" s="482">
        <f t="shared" si="11"/>
        <v>6035282</v>
      </c>
      <c r="Q25" s="482">
        <f t="shared" si="1"/>
        <v>6045658</v>
      </c>
    </row>
    <row r="26" spans="1:17" ht="12.75">
      <c r="A26" s="243">
        <v>20</v>
      </c>
      <c r="B26" s="479" t="s">
        <v>890</v>
      </c>
      <c r="C26" s="481">
        <v>45831</v>
      </c>
      <c r="D26" s="481">
        <v>21285</v>
      </c>
      <c r="E26" s="481">
        <v>9414</v>
      </c>
      <c r="F26" s="481">
        <v>22794</v>
      </c>
      <c r="G26" s="481">
        <v>17615</v>
      </c>
      <c r="H26" s="481">
        <v>6263834</v>
      </c>
      <c r="I26" s="245">
        <f t="shared" si="0"/>
        <v>6380773</v>
      </c>
      <c r="J26" s="245"/>
      <c r="K26" s="481">
        <v>45831</v>
      </c>
      <c r="L26" s="481">
        <v>21285</v>
      </c>
      <c r="M26" s="481">
        <v>9414</v>
      </c>
      <c r="N26" s="481">
        <v>22794</v>
      </c>
      <c r="O26" s="481">
        <v>17615</v>
      </c>
      <c r="P26" s="481">
        <v>6263834</v>
      </c>
      <c r="Q26" s="481">
        <f t="shared" si="1"/>
        <v>6380773</v>
      </c>
    </row>
    <row r="27" spans="1:17" ht="12.75">
      <c r="A27" s="243">
        <v>21</v>
      </c>
      <c r="B27" s="244" t="s">
        <v>378</v>
      </c>
      <c r="C27" s="481">
        <v>-49743</v>
      </c>
      <c r="D27" s="481">
        <v>-22180</v>
      </c>
      <c r="E27" s="481">
        <v>-15433</v>
      </c>
      <c r="F27" s="481">
        <v>-22693</v>
      </c>
      <c r="G27" s="481">
        <v>-17917</v>
      </c>
      <c r="H27" s="481">
        <v>-1540277</v>
      </c>
      <c r="I27" s="245">
        <f t="shared" si="0"/>
        <v>-1668243</v>
      </c>
      <c r="J27" s="245"/>
      <c r="K27" s="481">
        <v>-51737</v>
      </c>
      <c r="L27" s="481">
        <v>-21130</v>
      </c>
      <c r="M27" s="481">
        <v>-15606</v>
      </c>
      <c r="N27" s="481">
        <v>-22828</v>
      </c>
      <c r="O27" s="481">
        <v>-14715</v>
      </c>
      <c r="P27" s="481">
        <v>-1248655</v>
      </c>
      <c r="Q27" s="481">
        <f t="shared" si="1"/>
        <v>-1374671</v>
      </c>
    </row>
    <row r="28" spans="1:17" ht="12.75">
      <c r="A28" s="243">
        <v>22</v>
      </c>
      <c r="B28" s="244" t="s">
        <v>379</v>
      </c>
      <c r="C28" s="481">
        <v>0</v>
      </c>
      <c r="D28" s="481">
        <v>0</v>
      </c>
      <c r="E28" s="481">
        <v>0</v>
      </c>
      <c r="F28" s="481">
        <v>0</v>
      </c>
      <c r="G28" s="481">
        <v>0</v>
      </c>
      <c r="H28" s="481">
        <v>0</v>
      </c>
      <c r="I28" s="245">
        <f t="shared" si="0"/>
        <v>0</v>
      </c>
      <c r="J28" s="245"/>
      <c r="K28" s="481">
        <v>0</v>
      </c>
      <c r="L28" s="481">
        <v>0</v>
      </c>
      <c r="M28" s="481">
        <v>0</v>
      </c>
      <c r="N28" s="481">
        <v>0</v>
      </c>
      <c r="O28" s="481">
        <v>0</v>
      </c>
      <c r="P28" s="481">
        <v>0</v>
      </c>
      <c r="Q28" s="481">
        <f t="shared" si="1"/>
        <v>0</v>
      </c>
    </row>
    <row r="29" spans="1:17" ht="12.75">
      <c r="A29" s="243">
        <v>23</v>
      </c>
      <c r="B29" s="244" t="s">
        <v>380</v>
      </c>
      <c r="C29" s="481">
        <v>-1994</v>
      </c>
      <c r="D29" s="481">
        <v>1050</v>
      </c>
      <c r="E29" s="481">
        <v>-174</v>
      </c>
      <c r="F29" s="481">
        <v>-135</v>
      </c>
      <c r="G29" s="481">
        <v>3201</v>
      </c>
      <c r="H29" s="481">
        <v>291622</v>
      </c>
      <c r="I29" s="482">
        <f t="shared" si="0"/>
        <v>293570</v>
      </c>
      <c r="J29" s="245"/>
      <c r="K29" s="481">
        <v>-758</v>
      </c>
      <c r="L29" s="481">
        <v>1008</v>
      </c>
      <c r="M29" s="481">
        <v>-274</v>
      </c>
      <c r="N29" s="481">
        <v>988</v>
      </c>
      <c r="O29" s="481">
        <v>-2144</v>
      </c>
      <c r="P29" s="481">
        <v>-205074</v>
      </c>
      <c r="Q29" s="482">
        <f t="shared" si="1"/>
        <v>-206254</v>
      </c>
    </row>
    <row r="30" spans="1:17" ht="12.75">
      <c r="A30" s="246">
        <v>24</v>
      </c>
      <c r="B30" s="480" t="s">
        <v>891</v>
      </c>
      <c r="C30" s="482">
        <f aca="true" t="shared" si="12" ref="C30:H30">SUM(C26:C29)</f>
        <v>-5906</v>
      </c>
      <c r="D30" s="482">
        <f t="shared" si="12"/>
        <v>155</v>
      </c>
      <c r="E30" s="482">
        <f t="shared" si="12"/>
        <v>-6193</v>
      </c>
      <c r="F30" s="482">
        <f t="shared" si="12"/>
        <v>-34</v>
      </c>
      <c r="G30" s="482">
        <f t="shared" si="12"/>
        <v>2899</v>
      </c>
      <c r="H30" s="482">
        <f t="shared" si="12"/>
        <v>5015179</v>
      </c>
      <c r="I30" s="482">
        <f t="shared" si="0"/>
        <v>5006100</v>
      </c>
      <c r="J30" s="482"/>
      <c r="K30" s="482">
        <f aca="true" t="shared" si="13" ref="K30:P30">SUM(K26:K29)</f>
        <v>-6664</v>
      </c>
      <c r="L30" s="482">
        <f t="shared" si="13"/>
        <v>1163</v>
      </c>
      <c r="M30" s="482">
        <f t="shared" si="13"/>
        <v>-6466</v>
      </c>
      <c r="N30" s="482">
        <f t="shared" si="13"/>
        <v>954</v>
      </c>
      <c r="O30" s="482">
        <f t="shared" si="13"/>
        <v>756</v>
      </c>
      <c r="P30" s="482">
        <f t="shared" si="13"/>
        <v>4810105</v>
      </c>
      <c r="Q30" s="482">
        <f t="shared" si="1"/>
        <v>4799848</v>
      </c>
    </row>
    <row r="31" spans="1:17" ht="12.75">
      <c r="A31" s="243">
        <v>25</v>
      </c>
      <c r="B31" s="479" t="s">
        <v>892</v>
      </c>
      <c r="C31" s="481">
        <v>100</v>
      </c>
      <c r="D31" s="481">
        <v>2885</v>
      </c>
      <c r="E31" s="481">
        <v>38</v>
      </c>
      <c r="F31" s="481">
        <v>52</v>
      </c>
      <c r="G31" s="481">
        <v>277</v>
      </c>
      <c r="H31" s="481">
        <v>10464</v>
      </c>
      <c r="I31" s="245">
        <f t="shared" si="0"/>
        <v>13816</v>
      </c>
      <c r="J31" s="245"/>
      <c r="K31" s="481">
        <v>201</v>
      </c>
      <c r="L31" s="481">
        <v>12</v>
      </c>
      <c r="M31" s="481">
        <v>0</v>
      </c>
      <c r="N31" s="481">
        <v>4</v>
      </c>
      <c r="O31" s="481">
        <v>0</v>
      </c>
      <c r="P31" s="481">
        <v>37</v>
      </c>
      <c r="Q31" s="481">
        <f t="shared" si="1"/>
        <v>254</v>
      </c>
    </row>
    <row r="32" spans="1:17" ht="12.75">
      <c r="A32" s="243">
        <v>26</v>
      </c>
      <c r="B32" s="479" t="s">
        <v>893</v>
      </c>
      <c r="C32" s="481">
        <v>0</v>
      </c>
      <c r="D32" s="481">
        <v>0</v>
      </c>
      <c r="E32" s="481">
        <v>0</v>
      </c>
      <c r="F32" s="481">
        <v>0</v>
      </c>
      <c r="G32" s="481">
        <v>0</v>
      </c>
      <c r="H32" s="481">
        <v>32818</v>
      </c>
      <c r="I32" s="245">
        <f t="shared" si="0"/>
        <v>32818</v>
      </c>
      <c r="J32" s="245"/>
      <c r="K32" s="481">
        <v>0</v>
      </c>
      <c r="L32" s="481">
        <v>0</v>
      </c>
      <c r="M32" s="481">
        <v>0</v>
      </c>
      <c r="N32" s="481">
        <v>0</v>
      </c>
      <c r="O32" s="481">
        <v>0</v>
      </c>
      <c r="P32" s="481">
        <v>29906</v>
      </c>
      <c r="Q32" s="481">
        <f t="shared" si="1"/>
        <v>29906</v>
      </c>
    </row>
    <row r="33" spans="1:17" ht="12.75">
      <c r="A33" s="243">
        <v>27</v>
      </c>
      <c r="B33" s="479" t="s">
        <v>894</v>
      </c>
      <c r="C33" s="481">
        <v>0</v>
      </c>
      <c r="D33" s="481">
        <v>28</v>
      </c>
      <c r="E33" s="481">
        <v>0</v>
      </c>
      <c r="F33" s="481">
        <v>0</v>
      </c>
      <c r="G33" s="481">
        <v>0</v>
      </c>
      <c r="H33" s="481">
        <v>37394</v>
      </c>
      <c r="I33" s="245">
        <f t="shared" si="0"/>
        <v>37422</v>
      </c>
      <c r="J33" s="245"/>
      <c r="K33" s="481">
        <v>0</v>
      </c>
      <c r="L33" s="481">
        <v>28</v>
      </c>
      <c r="M33" s="481">
        <v>0</v>
      </c>
      <c r="N33" s="481">
        <v>0</v>
      </c>
      <c r="O33" s="481">
        <v>0</v>
      </c>
      <c r="P33" s="481">
        <v>64719</v>
      </c>
      <c r="Q33" s="481">
        <f t="shared" si="1"/>
        <v>64747</v>
      </c>
    </row>
    <row r="34" spans="1:17" ht="12.75">
      <c r="A34" s="246">
        <v>28</v>
      </c>
      <c r="B34" s="480" t="s">
        <v>895</v>
      </c>
      <c r="C34" s="482">
        <f aca="true" t="shared" si="14" ref="C34:H34">SUM(C31:C33)</f>
        <v>100</v>
      </c>
      <c r="D34" s="482">
        <f t="shared" si="14"/>
        <v>2913</v>
      </c>
      <c r="E34" s="482">
        <f t="shared" si="14"/>
        <v>38</v>
      </c>
      <c r="F34" s="482">
        <f t="shared" si="14"/>
        <v>52</v>
      </c>
      <c r="G34" s="482">
        <f t="shared" si="14"/>
        <v>277</v>
      </c>
      <c r="H34" s="482">
        <f t="shared" si="14"/>
        <v>80676</v>
      </c>
      <c r="I34" s="482">
        <f t="shared" si="0"/>
        <v>84056</v>
      </c>
      <c r="J34" s="482"/>
      <c r="K34" s="482">
        <f aca="true" t="shared" si="15" ref="K34:P34">SUM(K31:K33)</f>
        <v>201</v>
      </c>
      <c r="L34" s="482">
        <f t="shared" si="15"/>
        <v>40</v>
      </c>
      <c r="M34" s="482">
        <v>0</v>
      </c>
      <c r="N34" s="482">
        <f t="shared" si="15"/>
        <v>4</v>
      </c>
      <c r="O34" s="482">
        <f t="shared" si="15"/>
        <v>0</v>
      </c>
      <c r="P34" s="482">
        <f t="shared" si="15"/>
        <v>94662</v>
      </c>
      <c r="Q34" s="482">
        <f t="shared" si="1"/>
        <v>94907</v>
      </c>
    </row>
    <row r="35" spans="1:17" ht="25.5">
      <c r="A35" s="246">
        <v>29</v>
      </c>
      <c r="B35" s="480" t="s">
        <v>896</v>
      </c>
      <c r="C35" s="482">
        <v>0</v>
      </c>
      <c r="D35" s="482">
        <v>0</v>
      </c>
      <c r="E35" s="482">
        <v>0</v>
      </c>
      <c r="F35" s="482">
        <v>0</v>
      </c>
      <c r="G35" s="482">
        <v>0</v>
      </c>
      <c r="H35" s="482">
        <v>0</v>
      </c>
      <c r="I35" s="482">
        <f t="shared" si="0"/>
        <v>0</v>
      </c>
      <c r="J35" s="482"/>
      <c r="K35" s="482">
        <v>0</v>
      </c>
      <c r="L35" s="482">
        <v>0</v>
      </c>
      <c r="M35" s="482">
        <v>0</v>
      </c>
      <c r="N35" s="482">
        <v>0</v>
      </c>
      <c r="O35" s="482">
        <v>0</v>
      </c>
      <c r="P35" s="482">
        <v>0</v>
      </c>
      <c r="Q35" s="482">
        <f t="shared" si="1"/>
        <v>0</v>
      </c>
    </row>
    <row r="36" spans="1:17" ht="12.75">
      <c r="A36" s="246">
        <v>30</v>
      </c>
      <c r="B36" s="480" t="s">
        <v>897</v>
      </c>
      <c r="C36" s="482">
        <v>6490</v>
      </c>
      <c r="D36" s="482">
        <v>2278</v>
      </c>
      <c r="E36" s="482">
        <v>7621</v>
      </c>
      <c r="F36" s="482">
        <v>1236</v>
      </c>
      <c r="G36" s="482">
        <v>1398</v>
      </c>
      <c r="H36" s="482">
        <v>1261897</v>
      </c>
      <c r="I36" s="482">
        <f t="shared" si="0"/>
        <v>1280920</v>
      </c>
      <c r="J36" s="482"/>
      <c r="K36" s="482">
        <v>7899</v>
      </c>
      <c r="L36" s="482">
        <v>2428</v>
      </c>
      <c r="M36" s="482">
        <v>7461</v>
      </c>
      <c r="N36" s="482">
        <v>1312</v>
      </c>
      <c r="O36" s="482">
        <v>1288</v>
      </c>
      <c r="P36" s="482">
        <v>1130515</v>
      </c>
      <c r="Q36" s="482">
        <f t="shared" si="1"/>
        <v>1150903</v>
      </c>
    </row>
    <row r="37" spans="1:17" ht="12.75">
      <c r="A37" s="246">
        <v>31</v>
      </c>
      <c r="B37" s="247" t="s">
        <v>381</v>
      </c>
      <c r="C37" s="482">
        <f aca="true" t="shared" si="16" ref="C37:H37">C30+C34+C35+C36</f>
        <v>684</v>
      </c>
      <c r="D37" s="482">
        <f t="shared" si="16"/>
        <v>5346</v>
      </c>
      <c r="E37" s="482">
        <f t="shared" si="16"/>
        <v>1466</v>
      </c>
      <c r="F37" s="482">
        <f t="shared" si="16"/>
        <v>1254</v>
      </c>
      <c r="G37" s="482">
        <f t="shared" si="16"/>
        <v>4574</v>
      </c>
      <c r="H37" s="482">
        <f t="shared" si="16"/>
        <v>6357752</v>
      </c>
      <c r="I37" s="482">
        <f t="shared" si="0"/>
        <v>6371076</v>
      </c>
      <c r="J37" s="482"/>
      <c r="K37" s="482">
        <f aca="true" t="shared" si="17" ref="K37:P37">K30+K34+K35+K36</f>
        <v>1436</v>
      </c>
      <c r="L37" s="482">
        <f t="shared" si="17"/>
        <v>3631</v>
      </c>
      <c r="M37" s="482">
        <f t="shared" si="17"/>
        <v>995</v>
      </c>
      <c r="N37" s="482">
        <f t="shared" si="17"/>
        <v>2270</v>
      </c>
      <c r="O37" s="482">
        <f t="shared" si="17"/>
        <v>2044</v>
      </c>
      <c r="P37" s="482">
        <f t="shared" si="17"/>
        <v>6035282</v>
      </c>
      <c r="Q37" s="482">
        <f t="shared" si="1"/>
        <v>6045658</v>
      </c>
    </row>
  </sheetData>
  <sheetProtection/>
  <mergeCells count="2">
    <mergeCell ref="B2:Q2"/>
    <mergeCell ref="A4:Q4"/>
  </mergeCell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>&amp;L&amp;C&amp;RÉrték típus: Ezer Forint</oddHeader>
    <oddFooter>&amp;LAdatellenőrző kód: -f6b340-356d-6f-a-28-1466a-73-5654-2a3156-3-50&amp;C&amp;R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9"/>
  <sheetViews>
    <sheetView tabSelected="1" zoomScalePageLayoutView="0" workbookViewId="0" topLeftCell="A1">
      <pane ySplit="6" topLeftCell="A22" activePane="bottomLeft" state="frozen"/>
      <selection pane="topLeft" activeCell="A1" sqref="A1:E1"/>
      <selection pane="bottomLeft" activeCell="M26" sqref="M26"/>
    </sheetView>
  </sheetViews>
  <sheetFormatPr defaultColWidth="9.140625" defaultRowHeight="15"/>
  <cols>
    <col min="1" max="1" width="8.140625" style="241" customWidth="1"/>
    <col min="2" max="2" width="82.00390625" style="241" customWidth="1"/>
    <col min="3" max="4" width="19.140625" style="241" customWidth="1"/>
    <col min="5" max="16384" width="9.140625" style="241" customWidth="1"/>
  </cols>
  <sheetData>
    <row r="2" spans="2:4" ht="15">
      <c r="B2" s="1025" t="s">
        <v>1113</v>
      </c>
      <c r="C2" s="1023"/>
      <c r="D2" s="1023"/>
    </row>
    <row r="3" ht="12.75">
      <c r="D3" s="386" t="s">
        <v>750</v>
      </c>
    </row>
    <row r="4" spans="1:4" ht="12.75">
      <c r="A4" s="1084" t="s">
        <v>382</v>
      </c>
      <c r="B4" s="1085"/>
      <c r="C4" s="1085"/>
      <c r="D4" s="1085"/>
    </row>
    <row r="5" spans="1:4" ht="15">
      <c r="A5" s="242" t="s">
        <v>166</v>
      </c>
      <c r="B5" s="242" t="s">
        <v>103</v>
      </c>
      <c r="C5" s="483" t="s">
        <v>900</v>
      </c>
      <c r="D5" s="483" t="s">
        <v>901</v>
      </c>
    </row>
    <row r="6" spans="1:4" ht="15">
      <c r="A6" s="242">
        <v>1</v>
      </c>
      <c r="B6" s="242">
        <v>2</v>
      </c>
      <c r="C6" s="242">
        <v>2017</v>
      </c>
      <c r="D6" s="242">
        <v>2018</v>
      </c>
    </row>
    <row r="7" spans="1:4" ht="12.75">
      <c r="A7" s="243" t="s">
        <v>141</v>
      </c>
      <c r="B7" s="244" t="s">
        <v>383</v>
      </c>
      <c r="C7" s="245">
        <v>317399</v>
      </c>
      <c r="D7" s="245">
        <v>324971</v>
      </c>
    </row>
    <row r="8" spans="1:4" ht="12.75">
      <c r="A8" s="243" t="s">
        <v>144</v>
      </c>
      <c r="B8" s="244" t="s">
        <v>384</v>
      </c>
      <c r="C8" s="245">
        <v>24089</v>
      </c>
      <c r="D8" s="245">
        <v>52619</v>
      </c>
    </row>
    <row r="9" spans="1:4" ht="12.75">
      <c r="A9" s="243" t="s">
        <v>147</v>
      </c>
      <c r="B9" s="244" t="s">
        <v>385</v>
      </c>
      <c r="C9" s="245">
        <v>73947</v>
      </c>
      <c r="D9" s="245">
        <v>83920</v>
      </c>
    </row>
    <row r="10" spans="1:4" ht="12.75">
      <c r="A10" s="246" t="s">
        <v>150</v>
      </c>
      <c r="B10" s="247" t="s">
        <v>386</v>
      </c>
      <c r="C10" s="248">
        <f>SUM(C7:C9)</f>
        <v>415435</v>
      </c>
      <c r="D10" s="248">
        <f>SUM(D7:D9)</f>
        <v>461510</v>
      </c>
    </row>
    <row r="11" spans="1:4" ht="12.75">
      <c r="A11" s="243" t="s">
        <v>153</v>
      </c>
      <c r="B11" s="244" t="s">
        <v>387</v>
      </c>
      <c r="C11" s="245">
        <v>0</v>
      </c>
      <c r="D11" s="245">
        <v>0</v>
      </c>
    </row>
    <row r="12" spans="1:4" ht="12.75">
      <c r="A12" s="243" t="s">
        <v>156</v>
      </c>
      <c r="B12" s="244" t="s">
        <v>388</v>
      </c>
      <c r="C12" s="245">
        <v>0</v>
      </c>
      <c r="D12" s="245">
        <v>0</v>
      </c>
    </row>
    <row r="13" spans="1:4" ht="12.75">
      <c r="A13" s="246" t="s">
        <v>159</v>
      </c>
      <c r="B13" s="247" t="s">
        <v>389</v>
      </c>
      <c r="C13" s="248">
        <v>0</v>
      </c>
      <c r="D13" s="248">
        <v>0</v>
      </c>
    </row>
    <row r="14" spans="1:4" ht="12.75">
      <c r="A14" s="243" t="s">
        <v>167</v>
      </c>
      <c r="B14" s="244" t="s">
        <v>390</v>
      </c>
      <c r="C14" s="245">
        <v>281077</v>
      </c>
      <c r="D14" s="245">
        <v>295650</v>
      </c>
    </row>
    <row r="15" spans="1:4" ht="12.75">
      <c r="A15" s="243" t="s">
        <v>168</v>
      </c>
      <c r="B15" s="244" t="s">
        <v>391</v>
      </c>
      <c r="C15" s="245">
        <v>168148</v>
      </c>
      <c r="D15" s="245">
        <v>118320</v>
      </c>
    </row>
    <row r="16" spans="1:4" ht="12.75">
      <c r="A16" s="243" t="s">
        <v>169</v>
      </c>
      <c r="B16" s="479" t="s">
        <v>943</v>
      </c>
      <c r="C16" s="245">
        <v>386701</v>
      </c>
      <c r="D16" s="245">
        <v>176942</v>
      </c>
    </row>
    <row r="17" spans="1:4" ht="12.75">
      <c r="A17" s="243">
        <v>11</v>
      </c>
      <c r="B17" s="479" t="s">
        <v>913</v>
      </c>
      <c r="C17" s="245">
        <v>28257</v>
      </c>
      <c r="D17" s="245">
        <v>12878</v>
      </c>
    </row>
    <row r="18" spans="1:4" ht="12.75">
      <c r="A18" s="246">
        <v>12</v>
      </c>
      <c r="B18" s="480" t="s">
        <v>914</v>
      </c>
      <c r="C18" s="248">
        <f>SUM(C14:C17)</f>
        <v>864183</v>
      </c>
      <c r="D18" s="248">
        <f>SUM(D14:D17)</f>
        <v>603790</v>
      </c>
    </row>
    <row r="19" spans="1:4" ht="12.75">
      <c r="A19" s="243">
        <v>13</v>
      </c>
      <c r="B19" s="479" t="s">
        <v>916</v>
      </c>
      <c r="C19" s="245">
        <v>23913</v>
      </c>
      <c r="D19" s="245">
        <v>27970</v>
      </c>
    </row>
    <row r="20" spans="1:4" ht="12.75">
      <c r="A20" s="243">
        <v>14</v>
      </c>
      <c r="B20" s="479" t="s">
        <v>917</v>
      </c>
      <c r="C20" s="245">
        <v>197564</v>
      </c>
      <c r="D20" s="245">
        <v>224522</v>
      </c>
    </row>
    <row r="21" spans="1:4" ht="12.75">
      <c r="A21" s="243">
        <v>15</v>
      </c>
      <c r="B21" s="479" t="s">
        <v>918</v>
      </c>
      <c r="C21" s="245">
        <v>0</v>
      </c>
      <c r="D21" s="245">
        <v>0</v>
      </c>
    </row>
    <row r="22" spans="1:4" ht="12.75">
      <c r="A22" s="243">
        <v>16</v>
      </c>
      <c r="B22" s="479" t="s">
        <v>919</v>
      </c>
      <c r="C22" s="245">
        <v>0</v>
      </c>
      <c r="D22" s="245">
        <v>0</v>
      </c>
    </row>
    <row r="23" spans="1:4" ht="12.75">
      <c r="A23" s="246">
        <v>17</v>
      </c>
      <c r="B23" s="480" t="s">
        <v>915</v>
      </c>
      <c r="C23" s="248">
        <f>SUM(C19:C22)</f>
        <v>221477</v>
      </c>
      <c r="D23" s="248">
        <f>SUM(D19:D22)</f>
        <v>252492</v>
      </c>
    </row>
    <row r="24" spans="1:4" ht="12.75">
      <c r="A24" s="243">
        <v>18</v>
      </c>
      <c r="B24" s="479" t="s">
        <v>920</v>
      </c>
      <c r="C24" s="245">
        <v>192626</v>
      </c>
      <c r="D24" s="245">
        <v>224373</v>
      </c>
    </row>
    <row r="25" spans="1:4" ht="12.75">
      <c r="A25" s="243">
        <v>19</v>
      </c>
      <c r="B25" s="479" t="s">
        <v>921</v>
      </c>
      <c r="C25" s="245">
        <v>51946</v>
      </c>
      <c r="D25" s="245">
        <v>57374</v>
      </c>
    </row>
    <row r="26" spans="1:4" ht="12.75">
      <c r="A26" s="243">
        <v>20</v>
      </c>
      <c r="B26" s="479" t="s">
        <v>922</v>
      </c>
      <c r="C26" s="245">
        <v>52689</v>
      </c>
      <c r="D26" s="245">
        <v>55065</v>
      </c>
    </row>
    <row r="27" spans="1:4" ht="12.75">
      <c r="A27" s="246">
        <v>21</v>
      </c>
      <c r="B27" s="480" t="s">
        <v>923</v>
      </c>
      <c r="C27" s="248">
        <f>SUM(C24:C26)</f>
        <v>297261</v>
      </c>
      <c r="D27" s="248">
        <f>SUM(D24:D26)</f>
        <v>336812</v>
      </c>
    </row>
    <row r="28" spans="1:4" ht="12.75">
      <c r="A28" s="1018" t="s">
        <v>1306</v>
      </c>
      <c r="B28" s="480" t="s">
        <v>1307</v>
      </c>
      <c r="C28" s="248">
        <v>469062</v>
      </c>
      <c r="D28" s="248">
        <v>682316</v>
      </c>
    </row>
    <row r="29" spans="1:4" ht="12.75">
      <c r="A29" s="246">
        <v>24</v>
      </c>
      <c r="B29" s="247" t="s">
        <v>392</v>
      </c>
      <c r="C29" s="248">
        <f>C10+C18+C13-C23-C27-C28</f>
        <v>291818</v>
      </c>
      <c r="D29" s="248">
        <f>D10+D18+D13-D23-D27-D28</f>
        <v>-206320</v>
      </c>
    </row>
    <row r="30" spans="1:4" ht="12.75">
      <c r="A30" s="243">
        <v>25</v>
      </c>
      <c r="B30" s="479" t="s">
        <v>924</v>
      </c>
      <c r="C30" s="245">
        <v>1918</v>
      </c>
      <c r="D30" s="245">
        <v>484</v>
      </c>
    </row>
    <row r="31" spans="1:4" ht="12.75">
      <c r="A31" s="243">
        <v>26</v>
      </c>
      <c r="B31" s="479" t="s">
        <v>931</v>
      </c>
      <c r="C31" s="245">
        <v>0</v>
      </c>
      <c r="D31" s="245">
        <v>0</v>
      </c>
    </row>
    <row r="32" spans="1:4" ht="25.5">
      <c r="A32" s="243">
        <v>27</v>
      </c>
      <c r="B32" s="479" t="s">
        <v>932</v>
      </c>
      <c r="C32" s="245">
        <v>0</v>
      </c>
      <c r="D32" s="245">
        <v>0</v>
      </c>
    </row>
    <row r="33" spans="1:4" ht="12.75">
      <c r="A33" s="243">
        <v>28</v>
      </c>
      <c r="B33" s="479" t="s">
        <v>925</v>
      </c>
      <c r="C33" s="245">
        <v>5</v>
      </c>
      <c r="D33" s="245">
        <v>0</v>
      </c>
    </row>
    <row r="34" spans="1:4" ht="12.75">
      <c r="A34" s="243">
        <v>29</v>
      </c>
      <c r="B34" s="479" t="s">
        <v>926</v>
      </c>
      <c r="C34" s="245">
        <v>0</v>
      </c>
      <c r="D34" s="245">
        <v>234</v>
      </c>
    </row>
    <row r="35" spans="1:4" ht="25.5">
      <c r="A35" s="243">
        <v>30</v>
      </c>
      <c r="B35" s="479" t="s">
        <v>933</v>
      </c>
      <c r="C35" s="245">
        <v>0</v>
      </c>
      <c r="D35" s="245">
        <v>0</v>
      </c>
    </row>
    <row r="36" spans="1:4" ht="25.5">
      <c r="A36" s="243">
        <v>31</v>
      </c>
      <c r="B36" s="479" t="s">
        <v>934</v>
      </c>
      <c r="C36" s="245">
        <v>0</v>
      </c>
      <c r="D36" s="245">
        <v>0</v>
      </c>
    </row>
    <row r="37" spans="1:4" ht="12.75">
      <c r="A37" s="246">
        <v>32</v>
      </c>
      <c r="B37" s="480" t="s">
        <v>927</v>
      </c>
      <c r="C37" s="248">
        <f>SUM(C30:C36)</f>
        <v>1923</v>
      </c>
      <c r="D37" s="248">
        <f>SUM(D30:D36)</f>
        <v>718</v>
      </c>
    </row>
    <row r="38" spans="1:4" ht="12.75">
      <c r="A38" s="246">
        <v>33</v>
      </c>
      <c r="B38" s="480" t="s">
        <v>935</v>
      </c>
      <c r="C38" s="248">
        <v>0</v>
      </c>
      <c r="D38" s="248">
        <v>0</v>
      </c>
    </row>
    <row r="39" spans="1:4" ht="25.5">
      <c r="A39" s="246">
        <v>34</v>
      </c>
      <c r="B39" s="480" t="s">
        <v>936</v>
      </c>
      <c r="C39" s="248">
        <v>0</v>
      </c>
      <c r="D39" s="248">
        <v>0</v>
      </c>
    </row>
    <row r="40" spans="1:4" ht="12.75">
      <c r="A40" s="243">
        <v>35</v>
      </c>
      <c r="B40" s="479" t="s">
        <v>937</v>
      </c>
      <c r="C40" s="245">
        <v>1018</v>
      </c>
      <c r="D40" s="245">
        <v>653</v>
      </c>
    </row>
    <row r="41" spans="1:4" ht="12.75">
      <c r="A41" s="243">
        <v>36</v>
      </c>
      <c r="B41" s="479" t="s">
        <v>929</v>
      </c>
      <c r="C41" s="245">
        <v>-847</v>
      </c>
      <c r="D41" s="245">
        <v>0</v>
      </c>
    </row>
    <row r="42" spans="1:4" ht="12.75">
      <c r="A42" s="243">
        <v>37</v>
      </c>
      <c r="B42" s="479" t="s">
        <v>938</v>
      </c>
      <c r="C42" s="245">
        <v>0</v>
      </c>
      <c r="D42" s="245">
        <v>0</v>
      </c>
    </row>
    <row r="43" spans="1:4" ht="12.75">
      <c r="A43" s="243">
        <v>38</v>
      </c>
      <c r="B43" s="479" t="s">
        <v>939</v>
      </c>
      <c r="C43" s="245">
        <v>0</v>
      </c>
      <c r="D43" s="245">
        <v>0</v>
      </c>
    </row>
    <row r="44" spans="1:4" ht="12.75">
      <c r="A44" s="243">
        <v>39</v>
      </c>
      <c r="B44" s="479" t="s">
        <v>928</v>
      </c>
      <c r="C44" s="245">
        <v>0</v>
      </c>
      <c r="D44" s="245">
        <v>0</v>
      </c>
    </row>
    <row r="45" spans="1:4" ht="25.5">
      <c r="A45" s="243">
        <v>40</v>
      </c>
      <c r="B45" s="479" t="s">
        <v>940</v>
      </c>
      <c r="C45" s="245">
        <v>0</v>
      </c>
      <c r="D45" s="245">
        <v>0</v>
      </c>
    </row>
    <row r="46" spans="1:4" ht="25.5">
      <c r="A46" s="243">
        <v>41</v>
      </c>
      <c r="B46" s="479" t="s">
        <v>942</v>
      </c>
      <c r="C46" s="245">
        <v>0</v>
      </c>
      <c r="D46" s="245">
        <v>0</v>
      </c>
    </row>
    <row r="47" spans="1:4" ht="12.75">
      <c r="A47" s="246">
        <v>42</v>
      </c>
      <c r="B47" s="480" t="s">
        <v>930</v>
      </c>
      <c r="C47" s="248">
        <f>SUM(C40:C46)</f>
        <v>171</v>
      </c>
      <c r="D47" s="248">
        <f>SUM(D40:D46)</f>
        <v>653</v>
      </c>
    </row>
    <row r="48" spans="1:4" ht="12.75">
      <c r="A48" s="246">
        <v>43</v>
      </c>
      <c r="B48" s="247" t="s">
        <v>393</v>
      </c>
      <c r="C48" s="248">
        <f>C37-C47</f>
        <v>1752</v>
      </c>
      <c r="D48" s="248">
        <f>D37-D47</f>
        <v>65</v>
      </c>
    </row>
    <row r="49" spans="1:4" ht="12.75">
      <c r="A49" s="246">
        <v>44</v>
      </c>
      <c r="B49" s="480" t="s">
        <v>941</v>
      </c>
      <c r="C49" s="248">
        <f>C29+C48</f>
        <v>293570</v>
      </c>
      <c r="D49" s="248">
        <f>D29+D48</f>
        <v>-206255</v>
      </c>
    </row>
  </sheetData>
  <sheetProtection/>
  <mergeCells count="2">
    <mergeCell ref="A4:D4"/>
    <mergeCell ref="B2:D2"/>
  </mergeCells>
  <printOptions/>
  <pageMargins left="0.75" right="0.75" top="1" bottom="1" header="0.5" footer="0.5"/>
  <pageSetup fitToHeight="1" fitToWidth="1" horizontalDpi="600" verticalDpi="600" orientation="portrait" scale="69" r:id="rId1"/>
  <headerFooter alignWithMargins="0">
    <oddHeader>&amp;L&amp;C&amp;RÉrték típus: Ezer Forint</oddHeader>
    <oddFooter>&amp;LAdatellenőrző kód: -f6b340-356d-6f-a-28-1466a-73-5654-2a3156-3-50&amp;C&amp;R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zoomScalePageLayoutView="0" workbookViewId="0" topLeftCell="A105">
      <selection activeCell="A1" sqref="A1:G122"/>
    </sheetView>
  </sheetViews>
  <sheetFormatPr defaultColWidth="9.140625" defaultRowHeight="15"/>
  <cols>
    <col min="1" max="1" width="92.00390625" style="324" customWidth="1"/>
    <col min="2" max="2" width="9.140625" style="324" customWidth="1"/>
    <col min="3" max="3" width="14.421875" style="324" customWidth="1"/>
    <col min="4" max="4" width="14.00390625" style="324" customWidth="1"/>
    <col min="5" max="6" width="10.421875" style="324" customWidth="1"/>
    <col min="7" max="7" width="13.7109375" style="324" customWidth="1"/>
    <col min="8" max="16384" width="9.140625" style="324" customWidth="1"/>
  </cols>
  <sheetData>
    <row r="1" spans="1:8" ht="20.25" customHeight="1">
      <c r="A1" s="1022" t="s">
        <v>1036</v>
      </c>
      <c r="B1" s="1022"/>
      <c r="C1" s="1022"/>
      <c r="D1" s="1022"/>
      <c r="E1" s="1022"/>
      <c r="F1" s="1022"/>
      <c r="G1" s="1022"/>
      <c r="H1" s="779"/>
    </row>
    <row r="2" spans="1:7" ht="19.5" customHeight="1">
      <c r="A2" s="1026" t="s">
        <v>113</v>
      </c>
      <c r="B2" s="1027"/>
      <c r="C2" s="1027"/>
      <c r="D2" s="1027"/>
      <c r="E2" s="1027"/>
      <c r="F2" s="1027"/>
      <c r="G2" s="1028"/>
    </row>
    <row r="3" ht="18">
      <c r="A3" s="325"/>
    </row>
    <row r="4" spans="1:6" ht="15">
      <c r="A4" s="326" t="s">
        <v>790</v>
      </c>
      <c r="F4" s="179" t="s">
        <v>740</v>
      </c>
    </row>
    <row r="5" spans="1:7" ht="60">
      <c r="A5" s="327" t="s">
        <v>130</v>
      </c>
      <c r="B5" s="328" t="s">
        <v>131</v>
      </c>
      <c r="C5" s="296" t="s">
        <v>599</v>
      </c>
      <c r="D5" s="296" t="s">
        <v>600</v>
      </c>
      <c r="E5" s="296" t="s">
        <v>686</v>
      </c>
      <c r="F5" s="296" t="s">
        <v>601</v>
      </c>
      <c r="G5" s="297" t="s">
        <v>755</v>
      </c>
    </row>
    <row r="6" spans="1:7" ht="15">
      <c r="A6" s="329" t="s">
        <v>602</v>
      </c>
      <c r="B6" s="330" t="s">
        <v>603</v>
      </c>
      <c r="C6" s="663">
        <v>74145</v>
      </c>
      <c r="D6" s="663">
        <v>67255</v>
      </c>
      <c r="E6" s="331"/>
      <c r="F6" s="331"/>
      <c r="G6" s="663">
        <v>67255</v>
      </c>
    </row>
    <row r="7" spans="1:7" ht="15">
      <c r="A7" s="329" t="s">
        <v>604</v>
      </c>
      <c r="B7" s="332" t="s">
        <v>605</v>
      </c>
      <c r="C7" s="663">
        <v>6000</v>
      </c>
      <c r="D7" s="663">
        <v>5800</v>
      </c>
      <c r="E7" s="331"/>
      <c r="F7" s="331"/>
      <c r="G7" s="663">
        <v>5800</v>
      </c>
    </row>
    <row r="8" spans="1:7" ht="15">
      <c r="A8" s="329" t="s">
        <v>606</v>
      </c>
      <c r="B8" s="332" t="s">
        <v>607</v>
      </c>
      <c r="C8" s="663">
        <v>290</v>
      </c>
      <c r="D8" s="663">
        <v>940</v>
      </c>
      <c r="E8" s="331"/>
      <c r="F8" s="331"/>
      <c r="G8" s="663">
        <v>940</v>
      </c>
    </row>
    <row r="9" spans="1:7" ht="15">
      <c r="A9" s="333" t="s">
        <v>608</v>
      </c>
      <c r="B9" s="332" t="s">
        <v>609</v>
      </c>
      <c r="C9" s="663"/>
      <c r="D9" s="663">
        <v>1461</v>
      </c>
      <c r="E9" s="331"/>
      <c r="F9" s="331"/>
      <c r="G9" s="663">
        <v>1461</v>
      </c>
    </row>
    <row r="10" spans="1:7" ht="15">
      <c r="A10" s="333" t="s">
        <v>610</v>
      </c>
      <c r="B10" s="332" t="s">
        <v>611</v>
      </c>
      <c r="C10" s="663"/>
      <c r="D10" s="663"/>
      <c r="E10" s="331"/>
      <c r="F10" s="331"/>
      <c r="G10" s="663"/>
    </row>
    <row r="11" spans="1:7" ht="15">
      <c r="A11" s="333" t="s">
        <v>612</v>
      </c>
      <c r="B11" s="332" t="s">
        <v>613</v>
      </c>
      <c r="C11" s="663"/>
      <c r="D11" s="663"/>
      <c r="E11" s="331"/>
      <c r="F11" s="331"/>
      <c r="G11" s="663"/>
    </row>
    <row r="12" spans="1:7" ht="15">
      <c r="A12" s="333" t="s">
        <v>614</v>
      </c>
      <c r="B12" s="332" t="s">
        <v>615</v>
      </c>
      <c r="C12" s="663">
        <v>3278</v>
      </c>
      <c r="D12" s="663">
        <v>3759</v>
      </c>
      <c r="E12" s="331"/>
      <c r="F12" s="331"/>
      <c r="G12" s="663">
        <v>3759</v>
      </c>
    </row>
    <row r="13" spans="1:7" ht="15">
      <c r="A13" s="333" t="s">
        <v>616</v>
      </c>
      <c r="B13" s="332" t="s">
        <v>617</v>
      </c>
      <c r="C13" s="663"/>
      <c r="D13" s="663"/>
      <c r="E13" s="331"/>
      <c r="F13" s="331"/>
      <c r="G13" s="663"/>
    </row>
    <row r="14" spans="1:7" ht="15">
      <c r="A14" s="334" t="s">
        <v>618</v>
      </c>
      <c r="B14" s="332" t="s">
        <v>619</v>
      </c>
      <c r="C14" s="663">
        <v>597</v>
      </c>
      <c r="D14" s="663">
        <v>372</v>
      </c>
      <c r="E14" s="331"/>
      <c r="F14" s="331"/>
      <c r="G14" s="663">
        <v>372</v>
      </c>
    </row>
    <row r="15" spans="1:7" ht="15">
      <c r="A15" s="334" t="s">
        <v>620</v>
      </c>
      <c r="B15" s="332" t="s">
        <v>621</v>
      </c>
      <c r="C15" s="663"/>
      <c r="D15" s="663"/>
      <c r="E15" s="331"/>
      <c r="F15" s="331"/>
      <c r="G15" s="663"/>
    </row>
    <row r="16" spans="1:7" ht="15">
      <c r="A16" s="334" t="s">
        <v>622</v>
      </c>
      <c r="B16" s="332" t="s">
        <v>623</v>
      </c>
      <c r="C16" s="663"/>
      <c r="D16" s="663"/>
      <c r="E16" s="331"/>
      <c r="F16" s="331"/>
      <c r="G16" s="663"/>
    </row>
    <row r="17" spans="1:7" ht="15">
      <c r="A17" s="334" t="s">
        <v>624</v>
      </c>
      <c r="B17" s="332" t="s">
        <v>625</v>
      </c>
      <c r="C17" s="663"/>
      <c r="D17" s="663"/>
      <c r="E17" s="331"/>
      <c r="F17" s="331"/>
      <c r="G17" s="663"/>
    </row>
    <row r="18" spans="1:7" ht="15">
      <c r="A18" s="334" t="s">
        <v>626</v>
      </c>
      <c r="B18" s="332" t="s">
        <v>627</v>
      </c>
      <c r="C18" s="663">
        <v>1000</v>
      </c>
      <c r="D18" s="663">
        <v>1309</v>
      </c>
      <c r="E18" s="331"/>
      <c r="F18" s="331"/>
      <c r="G18" s="663">
        <v>1309</v>
      </c>
    </row>
    <row r="19" spans="1:7" ht="15">
      <c r="A19" s="335" t="s">
        <v>396</v>
      </c>
      <c r="B19" s="336" t="s">
        <v>397</v>
      </c>
      <c r="C19" s="664">
        <f>SUM(C6:C18)</f>
        <v>85310</v>
      </c>
      <c r="D19" s="664">
        <f>SUM(D6:D18)</f>
        <v>80896</v>
      </c>
      <c r="E19" s="331"/>
      <c r="F19" s="331"/>
      <c r="G19" s="664">
        <f>SUM(G6:G18)</f>
        <v>80896</v>
      </c>
    </row>
    <row r="20" spans="1:7" ht="15">
      <c r="A20" s="334" t="s">
        <v>628</v>
      </c>
      <c r="B20" s="332" t="s">
        <v>629</v>
      </c>
      <c r="C20" s="663"/>
      <c r="D20" s="663"/>
      <c r="E20" s="331"/>
      <c r="F20" s="331"/>
      <c r="G20" s="663"/>
    </row>
    <row r="21" spans="1:7" ht="15">
      <c r="A21" s="334" t="s">
        <v>630</v>
      </c>
      <c r="B21" s="332" t="s">
        <v>631</v>
      </c>
      <c r="C21" s="663">
        <v>190</v>
      </c>
      <c r="D21" s="663">
        <v>591</v>
      </c>
      <c r="E21" s="331"/>
      <c r="F21" s="331"/>
      <c r="G21" s="663">
        <v>591</v>
      </c>
    </row>
    <row r="22" spans="1:7" ht="15">
      <c r="A22" s="338" t="s">
        <v>632</v>
      </c>
      <c r="B22" s="332" t="s">
        <v>633</v>
      </c>
      <c r="C22" s="663"/>
      <c r="D22" s="663">
        <v>971</v>
      </c>
      <c r="E22" s="331"/>
      <c r="F22" s="331"/>
      <c r="G22" s="663">
        <v>971</v>
      </c>
    </row>
    <row r="23" spans="1:7" ht="15.75" thickBot="1">
      <c r="A23" s="339" t="s">
        <v>398</v>
      </c>
      <c r="B23" s="336" t="s">
        <v>399</v>
      </c>
      <c r="C23" s="665">
        <f>SUM(C20:C22)</f>
        <v>190</v>
      </c>
      <c r="D23" s="665">
        <f>SUM(D20:D22)</f>
        <v>1562</v>
      </c>
      <c r="E23" s="331"/>
      <c r="F23" s="331"/>
      <c r="G23" s="665">
        <f>SUM(G20:G22)</f>
        <v>1562</v>
      </c>
    </row>
    <row r="24" spans="1:7" ht="15.75" thickBot="1">
      <c r="A24" s="340" t="s">
        <v>400</v>
      </c>
      <c r="B24" s="341" t="s">
        <v>401</v>
      </c>
      <c r="C24" s="666">
        <f>C19+C23</f>
        <v>85500</v>
      </c>
      <c r="D24" s="667">
        <f>D19+D23</f>
        <v>82458</v>
      </c>
      <c r="E24" s="331"/>
      <c r="F24" s="331"/>
      <c r="G24" s="667">
        <f>G19+G23</f>
        <v>82458</v>
      </c>
    </row>
    <row r="25" spans="1:7" ht="15.75" thickBot="1">
      <c r="A25" s="342" t="s">
        <v>402</v>
      </c>
      <c r="B25" s="341" t="s">
        <v>403</v>
      </c>
      <c r="C25" s="666">
        <v>17380</v>
      </c>
      <c r="D25" s="667">
        <v>17424</v>
      </c>
      <c r="E25" s="331"/>
      <c r="F25" s="331"/>
      <c r="G25" s="667">
        <v>17424</v>
      </c>
    </row>
    <row r="26" spans="1:7" ht="15">
      <c r="A26" s="334" t="s">
        <v>634</v>
      </c>
      <c r="B26" s="332" t="s">
        <v>635</v>
      </c>
      <c r="C26" s="371">
        <v>100</v>
      </c>
      <c r="D26" s="371">
        <v>637</v>
      </c>
      <c r="E26" s="331"/>
      <c r="F26" s="331"/>
      <c r="G26" s="371">
        <v>637</v>
      </c>
    </row>
    <row r="27" spans="1:7" ht="15">
      <c r="A27" s="334" t="s">
        <v>636</v>
      </c>
      <c r="B27" s="332" t="s">
        <v>637</v>
      </c>
      <c r="C27" s="331">
        <v>2500</v>
      </c>
      <c r="D27" s="331">
        <v>2609</v>
      </c>
      <c r="E27" s="331"/>
      <c r="F27" s="331"/>
      <c r="G27" s="331">
        <v>2507</v>
      </c>
    </row>
    <row r="28" spans="1:7" ht="15">
      <c r="A28" s="334" t="s">
        <v>638</v>
      </c>
      <c r="B28" s="332" t="s">
        <v>639</v>
      </c>
      <c r="C28" s="331"/>
      <c r="D28" s="331"/>
      <c r="E28" s="331"/>
      <c r="F28" s="331"/>
      <c r="G28" s="331"/>
    </row>
    <row r="29" spans="1:7" ht="15">
      <c r="A29" s="339" t="s">
        <v>404</v>
      </c>
      <c r="B29" s="336" t="s">
        <v>405</v>
      </c>
      <c r="C29" s="337">
        <f>SUM(C26:C28)</f>
        <v>2600</v>
      </c>
      <c r="D29" s="337">
        <f>SUM(D26:D28)</f>
        <v>3246</v>
      </c>
      <c r="E29" s="331"/>
      <c r="F29" s="331"/>
      <c r="G29" s="337">
        <f>SUM(G26:G28)</f>
        <v>3144</v>
      </c>
    </row>
    <row r="30" spans="1:7" ht="15">
      <c r="A30" s="334" t="s">
        <v>640</v>
      </c>
      <c r="B30" s="332" t="s">
        <v>641</v>
      </c>
      <c r="C30" s="331">
        <v>3300</v>
      </c>
      <c r="D30" s="331">
        <v>3375</v>
      </c>
      <c r="E30" s="331"/>
      <c r="F30" s="331"/>
      <c r="G30" s="331">
        <v>3373</v>
      </c>
    </row>
    <row r="31" spans="1:7" ht="15">
      <c r="A31" s="334" t="s">
        <v>642</v>
      </c>
      <c r="B31" s="332" t="s">
        <v>643</v>
      </c>
      <c r="C31" s="331">
        <v>1300</v>
      </c>
      <c r="D31" s="331">
        <v>748</v>
      </c>
      <c r="E31" s="331"/>
      <c r="F31" s="331"/>
      <c r="G31" s="331">
        <v>709</v>
      </c>
    </row>
    <row r="32" spans="1:7" ht="15" customHeight="1">
      <c r="A32" s="339" t="s">
        <v>406</v>
      </c>
      <c r="B32" s="336" t="s">
        <v>407</v>
      </c>
      <c r="C32" s="337">
        <f>SUM(C30:C31)</f>
        <v>4600</v>
      </c>
      <c r="D32" s="337">
        <f>SUM(D30:D31)</f>
        <v>4123</v>
      </c>
      <c r="E32" s="331"/>
      <c r="F32" s="331"/>
      <c r="G32" s="337">
        <f>SUM(G30:G31)</f>
        <v>4082</v>
      </c>
    </row>
    <row r="33" spans="1:7" ht="15">
      <c r="A33" s="334" t="s">
        <v>644</v>
      </c>
      <c r="B33" s="332" t="s">
        <v>645</v>
      </c>
      <c r="C33" s="331">
        <v>4400</v>
      </c>
      <c r="D33" s="331">
        <v>3662</v>
      </c>
      <c r="E33" s="331"/>
      <c r="F33" s="331"/>
      <c r="G33" s="331">
        <v>3646</v>
      </c>
    </row>
    <row r="34" spans="1:7" ht="15">
      <c r="A34" s="334" t="s">
        <v>646</v>
      </c>
      <c r="B34" s="332" t="s">
        <v>647</v>
      </c>
      <c r="C34" s="331"/>
      <c r="D34" s="331"/>
      <c r="E34" s="331"/>
      <c r="F34" s="331"/>
      <c r="G34" s="331"/>
    </row>
    <row r="35" spans="1:7" ht="15">
      <c r="A35" s="334" t="s">
        <v>648</v>
      </c>
      <c r="B35" s="332" t="s">
        <v>649</v>
      </c>
      <c r="C35" s="331"/>
      <c r="D35" s="331">
        <v>30</v>
      </c>
      <c r="E35" s="331"/>
      <c r="F35" s="331"/>
      <c r="G35" s="331">
        <v>30</v>
      </c>
    </row>
    <row r="36" spans="1:7" ht="15">
      <c r="A36" s="334" t="s">
        <v>650</v>
      </c>
      <c r="B36" s="332" t="s">
        <v>651</v>
      </c>
      <c r="C36" s="331">
        <v>500</v>
      </c>
      <c r="D36" s="331">
        <v>338</v>
      </c>
      <c r="E36" s="331"/>
      <c r="F36" s="331"/>
      <c r="G36" s="331">
        <v>338</v>
      </c>
    </row>
    <row r="37" spans="1:7" ht="15">
      <c r="A37" s="343" t="s">
        <v>652</v>
      </c>
      <c r="B37" s="332" t="s">
        <v>653</v>
      </c>
      <c r="C37" s="331"/>
      <c r="D37" s="331"/>
      <c r="E37" s="331"/>
      <c r="F37" s="331"/>
      <c r="G37" s="331"/>
    </row>
    <row r="38" spans="1:7" ht="15">
      <c r="A38" s="338" t="s">
        <v>654</v>
      </c>
      <c r="B38" s="332" t="s">
        <v>655</v>
      </c>
      <c r="C38" s="331">
        <v>500</v>
      </c>
      <c r="D38" s="331">
        <v>176</v>
      </c>
      <c r="E38" s="331"/>
      <c r="F38" s="331"/>
      <c r="G38" s="331">
        <v>176</v>
      </c>
    </row>
    <row r="39" spans="1:7" ht="15">
      <c r="A39" s="334" t="s">
        <v>656</v>
      </c>
      <c r="B39" s="332" t="s">
        <v>657</v>
      </c>
      <c r="C39" s="331">
        <v>4000</v>
      </c>
      <c r="D39" s="331">
        <v>3180</v>
      </c>
      <c r="E39" s="331"/>
      <c r="F39" s="331"/>
      <c r="G39" s="331">
        <v>3180</v>
      </c>
    </row>
    <row r="40" spans="1:7" ht="15">
      <c r="A40" s="339" t="s">
        <v>408</v>
      </c>
      <c r="B40" s="336" t="s">
        <v>409</v>
      </c>
      <c r="C40" s="337">
        <f>SUM(C33:C39)</f>
        <v>9400</v>
      </c>
      <c r="D40" s="337">
        <f>SUM(D33:D39)</f>
        <v>7386</v>
      </c>
      <c r="E40" s="331"/>
      <c r="F40" s="331"/>
      <c r="G40" s="337">
        <f>SUM(G33:G39)</f>
        <v>7370</v>
      </c>
    </row>
    <row r="41" spans="1:7" ht="15">
      <c r="A41" s="334" t="s">
        <v>658</v>
      </c>
      <c r="B41" s="332" t="s">
        <v>659</v>
      </c>
      <c r="C41" s="331">
        <v>150</v>
      </c>
      <c r="D41" s="331">
        <v>151</v>
      </c>
      <c r="E41" s="331"/>
      <c r="F41" s="331"/>
      <c r="G41" s="331">
        <v>151</v>
      </c>
    </row>
    <row r="42" spans="1:7" ht="15">
      <c r="A42" s="334" t="s">
        <v>660</v>
      </c>
      <c r="B42" s="332" t="s">
        <v>661</v>
      </c>
      <c r="C42" s="331"/>
      <c r="D42" s="331"/>
      <c r="E42" s="331"/>
      <c r="F42" s="331"/>
      <c r="G42" s="331"/>
    </row>
    <row r="43" spans="1:7" ht="15">
      <c r="A43" s="339" t="s">
        <v>410</v>
      </c>
      <c r="B43" s="336" t="s">
        <v>411</v>
      </c>
      <c r="C43" s="337">
        <f>SUM(C41:C42)</f>
        <v>150</v>
      </c>
      <c r="D43" s="337">
        <f>SUM(D41:D42)</f>
        <v>151</v>
      </c>
      <c r="E43" s="331"/>
      <c r="F43" s="331"/>
      <c r="G43" s="337">
        <f>SUM(G41:G42)</f>
        <v>151</v>
      </c>
    </row>
    <row r="44" spans="1:7" ht="15">
      <c r="A44" s="334" t="s">
        <v>662</v>
      </c>
      <c r="B44" s="332" t="s">
        <v>663</v>
      </c>
      <c r="C44" s="331">
        <v>2700</v>
      </c>
      <c r="D44" s="331">
        <v>2444</v>
      </c>
      <c r="E44" s="331"/>
      <c r="F44" s="331"/>
      <c r="G44" s="331">
        <v>2402</v>
      </c>
    </row>
    <row r="45" spans="1:7" ht="15">
      <c r="A45" s="334" t="s">
        <v>664</v>
      </c>
      <c r="B45" s="332" t="s">
        <v>665</v>
      </c>
      <c r="C45" s="331"/>
      <c r="D45" s="331"/>
      <c r="E45" s="331"/>
      <c r="F45" s="331"/>
      <c r="G45" s="331"/>
    </row>
    <row r="46" spans="1:7" ht="15">
      <c r="A46" s="334" t="s">
        <v>666</v>
      </c>
      <c r="B46" s="332" t="s">
        <v>667</v>
      </c>
      <c r="C46" s="331"/>
      <c r="D46" s="331"/>
      <c r="E46" s="331"/>
      <c r="F46" s="331"/>
      <c r="G46" s="331"/>
    </row>
    <row r="47" spans="1:7" ht="15">
      <c r="A47" s="334" t="s">
        <v>668</v>
      </c>
      <c r="B47" s="332" t="s">
        <v>669</v>
      </c>
      <c r="C47" s="331"/>
      <c r="D47" s="331"/>
      <c r="E47" s="331"/>
      <c r="F47" s="331"/>
      <c r="G47" s="331"/>
    </row>
    <row r="48" spans="1:7" ht="15">
      <c r="A48" s="334" t="s">
        <v>670</v>
      </c>
      <c r="B48" s="332" t="s">
        <v>671</v>
      </c>
      <c r="C48" s="331">
        <v>1150</v>
      </c>
      <c r="D48" s="331">
        <v>1641</v>
      </c>
      <c r="E48" s="331"/>
      <c r="F48" s="331"/>
      <c r="G48" s="331">
        <v>790</v>
      </c>
    </row>
    <row r="49" spans="1:7" ht="15.75" thickBot="1">
      <c r="A49" s="339" t="s">
        <v>412</v>
      </c>
      <c r="B49" s="336" t="s">
        <v>413</v>
      </c>
      <c r="C49" s="367">
        <f>SUM(C44:C48)</f>
        <v>3850</v>
      </c>
      <c r="D49" s="367">
        <f>SUM(D44:D48)</f>
        <v>4085</v>
      </c>
      <c r="E49" s="331"/>
      <c r="F49" s="331"/>
      <c r="G49" s="367">
        <f>SUM(G44:G48)</f>
        <v>3192</v>
      </c>
    </row>
    <row r="50" spans="1:7" ht="15.75" thickBot="1">
      <c r="A50" s="342" t="s">
        <v>101</v>
      </c>
      <c r="B50" s="341" t="s">
        <v>414</v>
      </c>
      <c r="C50" s="369">
        <f>C29+C32+C40+C43+C49</f>
        <v>20600</v>
      </c>
      <c r="D50" s="668">
        <f>D29+D32+D40+D43+D49</f>
        <v>18991</v>
      </c>
      <c r="E50" s="331"/>
      <c r="F50" s="331"/>
      <c r="G50" s="668">
        <f>G29+G32+G40+G43+G49</f>
        <v>17939</v>
      </c>
    </row>
    <row r="51" spans="1:7" ht="15">
      <c r="A51" s="344" t="s">
        <v>415</v>
      </c>
      <c r="B51" s="332" t="s">
        <v>416</v>
      </c>
      <c r="C51" s="371"/>
      <c r="D51" s="371"/>
      <c r="E51" s="331"/>
      <c r="F51" s="331"/>
      <c r="G51" s="371"/>
    </row>
    <row r="52" spans="1:7" ht="15">
      <c r="A52" s="344" t="s">
        <v>319</v>
      </c>
      <c r="B52" s="332" t="s">
        <v>318</v>
      </c>
      <c r="C52" s="331"/>
      <c r="D52" s="331"/>
      <c r="E52" s="331"/>
      <c r="F52" s="331"/>
      <c r="G52" s="331"/>
    </row>
    <row r="53" spans="1:7" ht="15">
      <c r="A53" s="345" t="s">
        <v>417</v>
      </c>
      <c r="B53" s="332" t="s">
        <v>418</v>
      </c>
      <c r="C53" s="331"/>
      <c r="D53" s="331"/>
      <c r="E53" s="331"/>
      <c r="F53" s="331"/>
      <c r="G53" s="331"/>
    </row>
    <row r="54" spans="1:7" ht="15">
      <c r="A54" s="345" t="s">
        <v>419</v>
      </c>
      <c r="B54" s="332" t="s">
        <v>320</v>
      </c>
      <c r="C54" s="331"/>
      <c r="D54" s="331"/>
      <c r="E54" s="331"/>
      <c r="F54" s="331"/>
      <c r="G54" s="331"/>
    </row>
    <row r="55" spans="1:7" ht="15">
      <c r="A55" s="345" t="s">
        <v>420</v>
      </c>
      <c r="B55" s="332" t="s">
        <v>325</v>
      </c>
      <c r="C55" s="331"/>
      <c r="D55" s="331"/>
      <c r="E55" s="331"/>
      <c r="F55" s="331"/>
      <c r="G55" s="331"/>
    </row>
    <row r="56" spans="1:7" ht="15">
      <c r="A56" s="344" t="s">
        <v>421</v>
      </c>
      <c r="B56" s="332" t="s">
        <v>326</v>
      </c>
      <c r="C56" s="331"/>
      <c r="D56" s="331"/>
      <c r="E56" s="331"/>
      <c r="F56" s="331"/>
      <c r="G56" s="331"/>
    </row>
    <row r="57" spans="1:7" ht="15">
      <c r="A57" s="344" t="s">
        <v>422</v>
      </c>
      <c r="B57" s="332" t="s">
        <v>329</v>
      </c>
      <c r="C57" s="331"/>
      <c r="D57" s="331"/>
      <c r="E57" s="331"/>
      <c r="F57" s="331"/>
      <c r="G57" s="331"/>
    </row>
    <row r="58" spans="1:7" ht="15">
      <c r="A58" s="344" t="s">
        <v>423</v>
      </c>
      <c r="B58" s="332" t="s">
        <v>330</v>
      </c>
      <c r="C58" s="331"/>
      <c r="D58" s="331"/>
      <c r="E58" s="331"/>
      <c r="F58" s="331"/>
      <c r="G58" s="331"/>
    </row>
    <row r="59" spans="1:7" ht="15">
      <c r="A59" s="346" t="s">
        <v>100</v>
      </c>
      <c r="B59" s="341" t="s">
        <v>332</v>
      </c>
      <c r="C59" s="331"/>
      <c r="D59" s="668"/>
      <c r="E59" s="331"/>
      <c r="F59" s="331"/>
      <c r="G59" s="668"/>
    </row>
    <row r="60" spans="1:7" ht="15">
      <c r="A60" s="347" t="s">
        <v>424</v>
      </c>
      <c r="B60" s="332" t="s">
        <v>425</v>
      </c>
      <c r="C60" s="331"/>
      <c r="D60" s="331"/>
      <c r="E60" s="331"/>
      <c r="F60" s="331"/>
      <c r="G60" s="331"/>
    </row>
    <row r="61" spans="1:7" ht="15">
      <c r="A61" s="347" t="s">
        <v>426</v>
      </c>
      <c r="B61" s="332" t="s">
        <v>427</v>
      </c>
      <c r="C61" s="331"/>
      <c r="D61" s="331"/>
      <c r="E61" s="331"/>
      <c r="F61" s="331"/>
      <c r="G61" s="331"/>
    </row>
    <row r="62" spans="1:7" ht="15">
      <c r="A62" s="347" t="s">
        <v>428</v>
      </c>
      <c r="B62" s="332" t="s">
        <v>429</v>
      </c>
      <c r="C62" s="331"/>
      <c r="D62" s="331"/>
      <c r="E62" s="331"/>
      <c r="F62" s="331"/>
      <c r="G62" s="331"/>
    </row>
    <row r="63" spans="1:7" ht="15">
      <c r="A63" s="347" t="s">
        <v>192</v>
      </c>
      <c r="B63" s="332" t="s">
        <v>182</v>
      </c>
      <c r="C63" s="331"/>
      <c r="D63" s="331"/>
      <c r="E63" s="331"/>
      <c r="F63" s="331"/>
      <c r="G63" s="331"/>
    </row>
    <row r="64" spans="1:7" ht="15">
      <c r="A64" s="347" t="s">
        <v>430</v>
      </c>
      <c r="B64" s="332" t="s">
        <v>193</v>
      </c>
      <c r="C64" s="331"/>
      <c r="D64" s="331"/>
      <c r="E64" s="331"/>
      <c r="F64" s="331"/>
      <c r="G64" s="331"/>
    </row>
    <row r="65" spans="1:7" ht="15">
      <c r="A65" s="347" t="s">
        <v>196</v>
      </c>
      <c r="B65" s="332" t="s">
        <v>195</v>
      </c>
      <c r="C65" s="331"/>
      <c r="D65" s="331">
        <v>40</v>
      </c>
      <c r="E65" s="331"/>
      <c r="F65" s="331"/>
      <c r="G65" s="331">
        <v>40</v>
      </c>
    </row>
    <row r="66" spans="1:7" ht="15">
      <c r="A66" s="347" t="s">
        <v>431</v>
      </c>
      <c r="B66" s="332" t="s">
        <v>432</v>
      </c>
      <c r="C66" s="331"/>
      <c r="D66" s="331"/>
      <c r="E66" s="331"/>
      <c r="F66" s="331"/>
      <c r="G66" s="331"/>
    </row>
    <row r="67" spans="1:7" ht="15">
      <c r="A67" s="347" t="s">
        <v>433</v>
      </c>
      <c r="B67" s="332" t="s">
        <v>197</v>
      </c>
      <c r="C67" s="331"/>
      <c r="D67" s="331"/>
      <c r="E67" s="331"/>
      <c r="F67" s="331"/>
      <c r="G67" s="331"/>
    </row>
    <row r="68" spans="1:7" ht="15">
      <c r="A68" s="347" t="s">
        <v>434</v>
      </c>
      <c r="B68" s="332" t="s">
        <v>435</v>
      </c>
      <c r="C68" s="331"/>
      <c r="D68" s="331"/>
      <c r="E68" s="331"/>
      <c r="F68" s="331"/>
      <c r="G68" s="331"/>
    </row>
    <row r="69" spans="1:7" ht="15">
      <c r="A69" s="348" t="s">
        <v>436</v>
      </c>
      <c r="B69" s="332" t="s">
        <v>437</v>
      </c>
      <c r="C69" s="331"/>
      <c r="D69" s="331"/>
      <c r="E69" s="331"/>
      <c r="F69" s="331"/>
      <c r="G69" s="331"/>
    </row>
    <row r="70" spans="1:7" ht="15">
      <c r="A70" s="347" t="s">
        <v>822</v>
      </c>
      <c r="B70" s="332" t="s">
        <v>206</v>
      </c>
      <c r="C70" s="331"/>
      <c r="D70" s="331"/>
      <c r="E70" s="331"/>
      <c r="F70" s="331"/>
      <c r="G70" s="331"/>
    </row>
    <row r="71" spans="1:7" ht="15">
      <c r="A71" s="347" t="s">
        <v>438</v>
      </c>
      <c r="B71" s="332" t="s">
        <v>439</v>
      </c>
      <c r="C71" s="331"/>
      <c r="D71" s="331">
        <v>91</v>
      </c>
      <c r="E71" s="331"/>
      <c r="F71" s="331"/>
      <c r="G71" s="331">
        <v>91</v>
      </c>
    </row>
    <row r="72" spans="1:7" ht="15">
      <c r="A72" s="348" t="s">
        <v>798</v>
      </c>
      <c r="B72" s="332" t="s">
        <v>797</v>
      </c>
      <c r="C72" s="331"/>
      <c r="D72" s="331"/>
      <c r="E72" s="331"/>
      <c r="F72" s="331"/>
      <c r="G72" s="331"/>
    </row>
    <row r="73" spans="1:7" ht="15">
      <c r="A73" s="346" t="s">
        <v>440</v>
      </c>
      <c r="B73" s="341" t="s">
        <v>441</v>
      </c>
      <c r="C73" s="331"/>
      <c r="D73" s="668">
        <f>SUM(D60:D72)</f>
        <v>131</v>
      </c>
      <c r="E73" s="331"/>
      <c r="F73" s="331"/>
      <c r="G73" s="668">
        <f>SUM(G60:G72)</f>
        <v>131</v>
      </c>
    </row>
    <row r="74" spans="1:7" ht="15.75">
      <c r="A74" s="349" t="s">
        <v>442</v>
      </c>
      <c r="B74" s="341"/>
      <c r="C74" s="337">
        <f>C24+C25+C50+C59+C73</f>
        <v>123480</v>
      </c>
      <c r="D74" s="337">
        <f>D24+D25+D50+D73</f>
        <v>119004</v>
      </c>
      <c r="E74" s="337"/>
      <c r="F74" s="337"/>
      <c r="G74" s="337">
        <f>G24+G25+G50+G73</f>
        <v>117952</v>
      </c>
    </row>
    <row r="75" spans="1:7" ht="15">
      <c r="A75" s="350" t="s">
        <v>259</v>
      </c>
      <c r="B75" s="332" t="s">
        <v>260</v>
      </c>
      <c r="C75" s="331"/>
      <c r="D75" s="331">
        <v>67</v>
      </c>
      <c r="E75" s="331"/>
      <c r="F75" s="331"/>
      <c r="G75" s="331">
        <v>67</v>
      </c>
    </row>
    <row r="76" spans="1:7" ht="15">
      <c r="A76" s="350" t="s">
        <v>443</v>
      </c>
      <c r="B76" s="332" t="s">
        <v>262</v>
      </c>
      <c r="C76" s="331"/>
      <c r="D76" s="331"/>
      <c r="E76" s="331"/>
      <c r="F76" s="331"/>
      <c r="G76" s="331"/>
    </row>
    <row r="77" spans="1:7" ht="15">
      <c r="A77" s="350" t="s">
        <v>263</v>
      </c>
      <c r="B77" s="332" t="s">
        <v>264</v>
      </c>
      <c r="C77" s="331"/>
      <c r="D77" s="331">
        <v>138</v>
      </c>
      <c r="E77" s="331"/>
      <c r="F77" s="331"/>
      <c r="G77" s="331">
        <v>138</v>
      </c>
    </row>
    <row r="78" spans="1:7" ht="15">
      <c r="A78" s="350" t="s">
        <v>265</v>
      </c>
      <c r="B78" s="332" t="s">
        <v>266</v>
      </c>
      <c r="C78" s="331"/>
      <c r="D78" s="331">
        <v>186</v>
      </c>
      <c r="E78" s="331"/>
      <c r="F78" s="331"/>
      <c r="G78" s="331">
        <v>186</v>
      </c>
    </row>
    <row r="79" spans="1:7" ht="15">
      <c r="A79" s="338" t="s">
        <v>267</v>
      </c>
      <c r="B79" s="332" t="s">
        <v>268</v>
      </c>
      <c r="C79" s="331"/>
      <c r="D79" s="331"/>
      <c r="E79" s="331"/>
      <c r="F79" s="331"/>
      <c r="G79" s="331"/>
    </row>
    <row r="80" spans="1:7" ht="15">
      <c r="A80" s="338" t="s">
        <v>269</v>
      </c>
      <c r="B80" s="332" t="s">
        <v>270</v>
      </c>
      <c r="C80" s="331"/>
      <c r="D80" s="331"/>
      <c r="E80" s="331"/>
      <c r="F80" s="331"/>
      <c r="G80" s="331"/>
    </row>
    <row r="81" spans="1:7" ht="15">
      <c r="A81" s="338" t="s">
        <v>271</v>
      </c>
      <c r="B81" s="332" t="s">
        <v>272</v>
      </c>
      <c r="C81" s="331"/>
      <c r="D81" s="331">
        <v>106</v>
      </c>
      <c r="E81" s="331"/>
      <c r="F81" s="331"/>
      <c r="G81" s="331">
        <v>106</v>
      </c>
    </row>
    <row r="82" spans="1:7" ht="15">
      <c r="A82" s="351" t="s">
        <v>273</v>
      </c>
      <c r="B82" s="341" t="s">
        <v>274</v>
      </c>
      <c r="C82" s="331"/>
      <c r="D82" s="337">
        <f>SUM(D75:D81)</f>
        <v>497</v>
      </c>
      <c r="E82" s="331"/>
      <c r="F82" s="331"/>
      <c r="G82" s="337">
        <f>SUM(G75:G81)</f>
        <v>497</v>
      </c>
    </row>
    <row r="83" spans="1:7" ht="15">
      <c r="A83" s="344" t="s">
        <v>5</v>
      </c>
      <c r="B83" s="332" t="s">
        <v>275</v>
      </c>
      <c r="C83" s="331"/>
      <c r="D83" s="331"/>
      <c r="E83" s="331"/>
      <c r="F83" s="331"/>
      <c r="G83" s="331"/>
    </row>
    <row r="84" spans="1:7" ht="15">
      <c r="A84" s="344" t="s">
        <v>276</v>
      </c>
      <c r="B84" s="332" t="s">
        <v>277</v>
      </c>
      <c r="C84" s="331"/>
      <c r="D84" s="331"/>
      <c r="E84" s="331"/>
      <c r="F84" s="331"/>
      <c r="G84" s="331"/>
    </row>
    <row r="85" spans="1:7" ht="15">
      <c r="A85" s="344" t="s">
        <v>278</v>
      </c>
      <c r="B85" s="332" t="s">
        <v>279</v>
      </c>
      <c r="C85" s="331"/>
      <c r="D85" s="331"/>
      <c r="E85" s="331"/>
      <c r="F85" s="331"/>
      <c r="G85" s="331"/>
    </row>
    <row r="86" spans="1:7" ht="15">
      <c r="A86" s="344" t="s">
        <v>280</v>
      </c>
      <c r="B86" s="332" t="s">
        <v>281</v>
      </c>
      <c r="C86" s="331"/>
      <c r="D86" s="331"/>
      <c r="E86" s="331"/>
      <c r="F86" s="331"/>
      <c r="G86" s="331"/>
    </row>
    <row r="87" spans="1:7" ht="15">
      <c r="A87" s="346" t="s">
        <v>282</v>
      </c>
      <c r="B87" s="341" t="s">
        <v>283</v>
      </c>
      <c r="C87" s="331"/>
      <c r="D87" s="337"/>
      <c r="E87" s="331"/>
      <c r="F87" s="331"/>
      <c r="G87" s="337"/>
    </row>
    <row r="88" spans="1:7" ht="30">
      <c r="A88" s="344" t="s">
        <v>444</v>
      </c>
      <c r="B88" s="332" t="s">
        <v>445</v>
      </c>
      <c r="C88" s="331"/>
      <c r="D88" s="331"/>
      <c r="E88" s="331"/>
      <c r="F88" s="331"/>
      <c r="G88" s="331"/>
    </row>
    <row r="89" spans="1:7" ht="15">
      <c r="A89" s="344" t="s">
        <v>99</v>
      </c>
      <c r="B89" s="332" t="s">
        <v>209</v>
      </c>
      <c r="C89" s="331"/>
      <c r="D89" s="331"/>
      <c r="E89" s="331"/>
      <c r="F89" s="331"/>
      <c r="G89" s="331"/>
    </row>
    <row r="90" spans="1:7" ht="30">
      <c r="A90" s="344" t="s">
        <v>446</v>
      </c>
      <c r="B90" s="332" t="s">
        <v>211</v>
      </c>
      <c r="C90" s="331"/>
      <c r="D90" s="331"/>
      <c r="E90" s="331"/>
      <c r="F90" s="331"/>
      <c r="G90" s="331"/>
    </row>
    <row r="91" spans="1:7" ht="15">
      <c r="A91" s="344" t="s">
        <v>447</v>
      </c>
      <c r="B91" s="332" t="s">
        <v>212</v>
      </c>
      <c r="C91" s="331"/>
      <c r="D91" s="331"/>
      <c r="E91" s="331"/>
      <c r="F91" s="331"/>
      <c r="G91" s="331"/>
    </row>
    <row r="92" spans="1:7" ht="30">
      <c r="A92" s="344" t="s">
        <v>448</v>
      </c>
      <c r="B92" s="332" t="s">
        <v>449</v>
      </c>
      <c r="C92" s="331"/>
      <c r="D92" s="331"/>
      <c r="E92" s="331"/>
      <c r="F92" s="331"/>
      <c r="G92" s="331"/>
    </row>
    <row r="93" spans="1:7" ht="15">
      <c r="A93" s="344" t="s">
        <v>450</v>
      </c>
      <c r="B93" s="332" t="s">
        <v>214</v>
      </c>
      <c r="C93" s="331"/>
      <c r="D93" s="331"/>
      <c r="E93" s="331"/>
      <c r="F93" s="331"/>
      <c r="G93" s="331"/>
    </row>
    <row r="94" spans="1:7" ht="15">
      <c r="A94" s="344" t="s">
        <v>451</v>
      </c>
      <c r="B94" s="332" t="s">
        <v>452</v>
      </c>
      <c r="C94" s="331"/>
      <c r="D94" s="331"/>
      <c r="E94" s="331"/>
      <c r="F94" s="331"/>
      <c r="G94" s="331"/>
    </row>
    <row r="95" spans="1:7" ht="15">
      <c r="A95" s="344" t="s">
        <v>217</v>
      </c>
      <c r="B95" s="332" t="s">
        <v>216</v>
      </c>
      <c r="C95" s="331"/>
      <c r="D95" s="331"/>
      <c r="E95" s="331"/>
      <c r="F95" s="331"/>
      <c r="G95" s="331"/>
    </row>
    <row r="96" spans="1:7" ht="15">
      <c r="A96" s="346" t="s">
        <v>453</v>
      </c>
      <c r="B96" s="341" t="s">
        <v>454</v>
      </c>
      <c r="C96" s="331"/>
      <c r="D96" s="331"/>
      <c r="E96" s="331"/>
      <c r="F96" s="331"/>
      <c r="G96" s="331"/>
    </row>
    <row r="97" spans="1:7" ht="15.75">
      <c r="A97" s="349" t="s">
        <v>455</v>
      </c>
      <c r="B97" s="341"/>
      <c r="C97" s="331"/>
      <c r="D97" s="337">
        <f>D82+D87+D96</f>
        <v>497</v>
      </c>
      <c r="E97" s="331"/>
      <c r="F97" s="331"/>
      <c r="G97" s="337">
        <f>G82+G87+G96</f>
        <v>497</v>
      </c>
    </row>
    <row r="98" spans="1:7" ht="15.75">
      <c r="A98" s="352" t="s">
        <v>456</v>
      </c>
      <c r="B98" s="353" t="s">
        <v>457</v>
      </c>
      <c r="C98" s="337">
        <f>SUM(C74:C97)</f>
        <v>123480</v>
      </c>
      <c r="D98" s="337">
        <f>D74+D97</f>
        <v>119501</v>
      </c>
      <c r="E98" s="337"/>
      <c r="F98" s="337"/>
      <c r="G98" s="337">
        <f>G74+G97</f>
        <v>118449</v>
      </c>
    </row>
    <row r="99" spans="1:26" ht="15">
      <c r="A99" s="344" t="s">
        <v>672</v>
      </c>
      <c r="B99" s="334" t="s">
        <v>673</v>
      </c>
      <c r="C99" s="344"/>
      <c r="D99" s="344"/>
      <c r="E99" s="344"/>
      <c r="F99" s="344"/>
      <c r="G99" s="34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  <c r="T99" s="354"/>
      <c r="U99" s="354"/>
      <c r="V99" s="354"/>
      <c r="W99" s="354"/>
      <c r="X99" s="354"/>
      <c r="Y99" s="355"/>
      <c r="Z99" s="355"/>
    </row>
    <row r="100" spans="1:26" ht="15">
      <c r="A100" s="344" t="s">
        <v>674</v>
      </c>
      <c r="B100" s="334" t="s">
        <v>675</v>
      </c>
      <c r="C100" s="344"/>
      <c r="D100" s="344"/>
      <c r="E100" s="344"/>
      <c r="F100" s="344"/>
      <c r="G100" s="344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  <c r="U100" s="354"/>
      <c r="V100" s="354"/>
      <c r="W100" s="354"/>
      <c r="X100" s="354"/>
      <c r="Y100" s="355"/>
      <c r="Z100" s="355"/>
    </row>
    <row r="101" spans="1:26" ht="15">
      <c r="A101" s="344" t="s">
        <v>676</v>
      </c>
      <c r="B101" s="334" t="s">
        <v>677</v>
      </c>
      <c r="C101" s="344"/>
      <c r="D101" s="344"/>
      <c r="E101" s="344"/>
      <c r="F101" s="344"/>
      <c r="G101" s="344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  <c r="U101" s="354"/>
      <c r="V101" s="354"/>
      <c r="W101" s="354"/>
      <c r="X101" s="354"/>
      <c r="Y101" s="355"/>
      <c r="Z101" s="355"/>
    </row>
    <row r="102" spans="1:26" ht="15">
      <c r="A102" s="356" t="s">
        <v>458</v>
      </c>
      <c r="B102" s="339" t="s">
        <v>459</v>
      </c>
      <c r="C102" s="356"/>
      <c r="D102" s="356"/>
      <c r="E102" s="356"/>
      <c r="F102" s="356"/>
      <c r="G102" s="356"/>
      <c r="H102" s="357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  <c r="V102" s="357"/>
      <c r="W102" s="357"/>
      <c r="X102" s="357"/>
      <c r="Y102" s="355"/>
      <c r="Z102" s="355"/>
    </row>
    <row r="103" spans="1:26" ht="15">
      <c r="A103" s="358" t="s">
        <v>678</v>
      </c>
      <c r="B103" s="334" t="s">
        <v>679</v>
      </c>
      <c r="C103" s="358"/>
      <c r="D103" s="358"/>
      <c r="E103" s="358"/>
      <c r="F103" s="358"/>
      <c r="G103" s="358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5"/>
      <c r="Z103" s="355"/>
    </row>
    <row r="104" spans="1:26" ht="15">
      <c r="A104" s="358" t="s">
        <v>680</v>
      </c>
      <c r="B104" s="334" t="s">
        <v>681</v>
      </c>
      <c r="C104" s="358"/>
      <c r="D104" s="358"/>
      <c r="E104" s="358"/>
      <c r="F104" s="358"/>
      <c r="G104" s="358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5"/>
      <c r="Z104" s="355"/>
    </row>
    <row r="105" spans="1:26" ht="15">
      <c r="A105" s="344" t="s">
        <v>682</v>
      </c>
      <c r="B105" s="334" t="s">
        <v>683</v>
      </c>
      <c r="C105" s="344"/>
      <c r="D105" s="344"/>
      <c r="E105" s="344"/>
      <c r="F105" s="344"/>
      <c r="G105" s="344"/>
      <c r="H105" s="354"/>
      <c r="I105" s="354"/>
      <c r="J105" s="354"/>
      <c r="K105" s="354"/>
      <c r="L105" s="354"/>
      <c r="M105" s="354"/>
      <c r="N105" s="354"/>
      <c r="O105" s="354"/>
      <c r="P105" s="354"/>
      <c r="Q105" s="354"/>
      <c r="R105" s="354"/>
      <c r="S105" s="354"/>
      <c r="T105" s="354"/>
      <c r="U105" s="354"/>
      <c r="V105" s="354"/>
      <c r="W105" s="354"/>
      <c r="X105" s="354"/>
      <c r="Y105" s="355"/>
      <c r="Z105" s="355"/>
    </row>
    <row r="106" spans="1:26" ht="15">
      <c r="A106" s="344" t="s">
        <v>684</v>
      </c>
      <c r="B106" s="334" t="s">
        <v>685</v>
      </c>
      <c r="C106" s="344"/>
      <c r="D106" s="344"/>
      <c r="E106" s="344"/>
      <c r="F106" s="344"/>
      <c r="G106" s="344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4"/>
      <c r="W106" s="354"/>
      <c r="X106" s="354"/>
      <c r="Y106" s="355"/>
      <c r="Z106" s="355"/>
    </row>
    <row r="107" spans="1:26" ht="15">
      <c r="A107" s="360" t="s">
        <v>460</v>
      </c>
      <c r="B107" s="339" t="s">
        <v>461</v>
      </c>
      <c r="C107" s="360"/>
      <c r="D107" s="360"/>
      <c r="E107" s="360"/>
      <c r="F107" s="360"/>
      <c r="G107" s="360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1"/>
      <c r="Y107" s="355"/>
      <c r="Z107" s="355"/>
    </row>
    <row r="108" spans="1:26" ht="15">
      <c r="A108" s="358" t="s">
        <v>462</v>
      </c>
      <c r="B108" s="334" t="s">
        <v>463</v>
      </c>
      <c r="C108" s="358"/>
      <c r="D108" s="358"/>
      <c r="E108" s="358"/>
      <c r="F108" s="358"/>
      <c r="G108" s="358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5"/>
      <c r="Z108" s="355"/>
    </row>
    <row r="109" spans="1:26" ht="15">
      <c r="A109" s="358" t="s">
        <v>464</v>
      </c>
      <c r="B109" s="334" t="s">
        <v>465</v>
      </c>
      <c r="C109" s="358"/>
      <c r="D109" s="358"/>
      <c r="E109" s="358"/>
      <c r="F109" s="358"/>
      <c r="G109" s="358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  <c r="Y109" s="355"/>
      <c r="Z109" s="355"/>
    </row>
    <row r="110" spans="1:26" ht="15">
      <c r="A110" s="360" t="s">
        <v>466</v>
      </c>
      <c r="B110" s="339" t="s">
        <v>467</v>
      </c>
      <c r="C110" s="358"/>
      <c r="D110" s="358"/>
      <c r="E110" s="358"/>
      <c r="F110" s="358"/>
      <c r="G110" s="358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5"/>
      <c r="Z110" s="355"/>
    </row>
    <row r="111" spans="1:26" ht="15">
      <c r="A111" s="358" t="s">
        <v>468</v>
      </c>
      <c r="B111" s="334" t="s">
        <v>469</v>
      </c>
      <c r="C111" s="358"/>
      <c r="D111" s="358"/>
      <c r="E111" s="358"/>
      <c r="F111" s="358"/>
      <c r="G111" s="358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355"/>
      <c r="Z111" s="355"/>
    </row>
    <row r="112" spans="1:26" ht="15">
      <c r="A112" s="358" t="s">
        <v>470</v>
      </c>
      <c r="B112" s="334" t="s">
        <v>471</v>
      </c>
      <c r="C112" s="358"/>
      <c r="D112" s="358"/>
      <c r="E112" s="358"/>
      <c r="F112" s="358"/>
      <c r="G112" s="358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359"/>
      <c r="X112" s="359"/>
      <c r="Y112" s="355"/>
      <c r="Z112" s="355"/>
    </row>
    <row r="113" spans="1:26" ht="15">
      <c r="A113" s="358" t="s">
        <v>472</v>
      </c>
      <c r="B113" s="334" t="s">
        <v>473</v>
      </c>
      <c r="C113" s="358"/>
      <c r="D113" s="358"/>
      <c r="E113" s="358"/>
      <c r="F113" s="358"/>
      <c r="G113" s="358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  <c r="Y113" s="355"/>
      <c r="Z113" s="355"/>
    </row>
    <row r="114" spans="1:26" ht="15">
      <c r="A114" s="362" t="s">
        <v>474</v>
      </c>
      <c r="B114" s="342" t="s">
        <v>475</v>
      </c>
      <c r="C114" s="360"/>
      <c r="D114" s="360"/>
      <c r="E114" s="360"/>
      <c r="F114" s="360"/>
      <c r="G114" s="360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1"/>
      <c r="Y114" s="355"/>
      <c r="Z114" s="355"/>
    </row>
    <row r="115" spans="1:26" ht="15">
      <c r="A115" s="358" t="s">
        <v>476</v>
      </c>
      <c r="B115" s="334" t="s">
        <v>477</v>
      </c>
      <c r="C115" s="358"/>
      <c r="D115" s="358"/>
      <c r="E115" s="358"/>
      <c r="F115" s="358"/>
      <c r="G115" s="358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5"/>
      <c r="Z115" s="355"/>
    </row>
    <row r="116" spans="1:26" ht="15">
      <c r="A116" s="344" t="s">
        <v>478</v>
      </c>
      <c r="B116" s="334" t="s">
        <v>479</v>
      </c>
      <c r="C116" s="344"/>
      <c r="D116" s="344"/>
      <c r="E116" s="344"/>
      <c r="F116" s="344"/>
      <c r="G116" s="344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4"/>
      <c r="V116" s="354"/>
      <c r="W116" s="354"/>
      <c r="X116" s="354"/>
      <c r="Y116" s="355"/>
      <c r="Z116" s="355"/>
    </row>
    <row r="117" spans="1:26" ht="15">
      <c r="A117" s="358" t="s">
        <v>480</v>
      </c>
      <c r="B117" s="334" t="s">
        <v>481</v>
      </c>
      <c r="C117" s="358"/>
      <c r="D117" s="358"/>
      <c r="E117" s="358"/>
      <c r="F117" s="358"/>
      <c r="G117" s="358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5"/>
      <c r="Z117" s="355"/>
    </row>
    <row r="118" spans="1:26" ht="15">
      <c r="A118" s="358" t="s">
        <v>482</v>
      </c>
      <c r="B118" s="334" t="s">
        <v>483</v>
      </c>
      <c r="C118" s="358"/>
      <c r="D118" s="358"/>
      <c r="E118" s="358"/>
      <c r="F118" s="358"/>
      <c r="G118" s="358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5"/>
      <c r="Z118" s="355"/>
    </row>
    <row r="119" spans="1:26" ht="15">
      <c r="A119" s="362" t="s">
        <v>484</v>
      </c>
      <c r="B119" s="342" t="s">
        <v>485</v>
      </c>
      <c r="C119" s="360"/>
      <c r="D119" s="360"/>
      <c r="E119" s="360"/>
      <c r="F119" s="360"/>
      <c r="G119" s="360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  <c r="V119" s="361"/>
      <c r="W119" s="361"/>
      <c r="X119" s="361"/>
      <c r="Y119" s="355"/>
      <c r="Z119" s="355"/>
    </row>
    <row r="120" spans="1:26" ht="15">
      <c r="A120" s="344" t="s">
        <v>486</v>
      </c>
      <c r="B120" s="334" t="s">
        <v>487</v>
      </c>
      <c r="C120" s="344"/>
      <c r="D120" s="344"/>
      <c r="E120" s="344"/>
      <c r="F120" s="344"/>
      <c r="G120" s="344"/>
      <c r="H120" s="354"/>
      <c r="I120" s="354"/>
      <c r="J120" s="354"/>
      <c r="K120" s="354"/>
      <c r="L120" s="354"/>
      <c r="M120" s="354"/>
      <c r="N120" s="354"/>
      <c r="O120" s="354"/>
      <c r="P120" s="354"/>
      <c r="Q120" s="354"/>
      <c r="R120" s="354"/>
      <c r="S120" s="354"/>
      <c r="T120" s="354"/>
      <c r="U120" s="354"/>
      <c r="V120" s="354"/>
      <c r="W120" s="354"/>
      <c r="X120" s="354"/>
      <c r="Y120" s="355"/>
      <c r="Z120" s="355"/>
    </row>
    <row r="121" spans="1:26" ht="15.75">
      <c r="A121" s="363" t="s">
        <v>488</v>
      </c>
      <c r="B121" s="364" t="s">
        <v>489</v>
      </c>
      <c r="C121" s="360"/>
      <c r="D121" s="360"/>
      <c r="E121" s="360"/>
      <c r="F121" s="360"/>
      <c r="G121" s="360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  <c r="X121" s="361"/>
      <c r="Y121" s="355"/>
      <c r="Z121" s="355"/>
    </row>
    <row r="122" spans="1:26" ht="15.75">
      <c r="A122" s="365" t="s">
        <v>490</v>
      </c>
      <c r="B122" s="366"/>
      <c r="C122" s="337">
        <f>SUM(C98:C121)</f>
        <v>123480</v>
      </c>
      <c r="D122" s="337">
        <f>SUM(D98:D121)</f>
        <v>119501</v>
      </c>
      <c r="E122" s="337"/>
      <c r="F122" s="337"/>
      <c r="G122" s="337">
        <f>SUM(G98:G121)</f>
        <v>118449</v>
      </c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  <c r="X122" s="355"/>
      <c r="Y122" s="355"/>
      <c r="Z122" s="355"/>
    </row>
    <row r="123" spans="2:26" ht="15">
      <c r="B123" s="355"/>
      <c r="C123" s="355"/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</row>
    <row r="124" spans="2:26" ht="15">
      <c r="B124" s="355"/>
      <c r="C124" s="355"/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</row>
    <row r="125" spans="2:26" ht="15">
      <c r="B125" s="355"/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355"/>
      <c r="R125" s="355"/>
      <c r="S125" s="355"/>
      <c r="T125" s="355"/>
      <c r="U125" s="355"/>
      <c r="V125" s="355"/>
      <c r="W125" s="355"/>
      <c r="X125" s="355"/>
      <c r="Y125" s="355"/>
      <c r="Z125" s="355"/>
    </row>
    <row r="126" spans="2:26" ht="15">
      <c r="B126" s="355"/>
      <c r="C126" s="355"/>
      <c r="D126" s="355"/>
      <c r="E126" s="355"/>
      <c r="F126" s="355"/>
      <c r="G126" s="355"/>
      <c r="H126" s="355"/>
      <c r="I126" s="355"/>
      <c r="J126" s="355"/>
      <c r="K126" s="355"/>
      <c r="L126" s="355"/>
      <c r="M126" s="355"/>
      <c r="N126" s="355"/>
      <c r="O126" s="355"/>
      <c r="P126" s="355"/>
      <c r="Q126" s="355"/>
      <c r="R126" s="355"/>
      <c r="S126" s="355"/>
      <c r="T126" s="355"/>
      <c r="U126" s="355"/>
      <c r="V126" s="355"/>
      <c r="W126" s="355"/>
      <c r="X126" s="355"/>
      <c r="Y126" s="355"/>
      <c r="Z126" s="355"/>
    </row>
    <row r="127" spans="2:26" ht="15">
      <c r="B127" s="355"/>
      <c r="C127" s="355"/>
      <c r="D127" s="355"/>
      <c r="E127" s="355"/>
      <c r="F127" s="355"/>
      <c r="G127" s="355"/>
      <c r="H127" s="355"/>
      <c r="I127" s="355"/>
      <c r="J127" s="355"/>
      <c r="K127" s="355"/>
      <c r="L127" s="355"/>
      <c r="M127" s="355"/>
      <c r="N127" s="355"/>
      <c r="O127" s="355"/>
      <c r="P127" s="355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</row>
    <row r="128" spans="2:26" ht="15">
      <c r="B128" s="355"/>
      <c r="C128" s="355"/>
      <c r="D128" s="355"/>
      <c r="E128" s="355"/>
      <c r="F128" s="355"/>
      <c r="G128" s="355"/>
      <c r="H128" s="355"/>
      <c r="I128" s="355"/>
      <c r="J128" s="355"/>
      <c r="K128" s="355"/>
      <c r="L128" s="355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  <c r="W128" s="355"/>
      <c r="X128" s="355"/>
      <c r="Y128" s="355"/>
      <c r="Z128" s="355"/>
    </row>
    <row r="129" spans="2:26" ht="15">
      <c r="B129" s="355"/>
      <c r="C129" s="355"/>
      <c r="D129" s="355"/>
      <c r="E129" s="355"/>
      <c r="F129" s="355"/>
      <c r="G129" s="355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</row>
    <row r="130" spans="2:26" ht="15">
      <c r="B130" s="355"/>
      <c r="C130" s="355"/>
      <c r="D130" s="355"/>
      <c r="E130" s="355"/>
      <c r="F130" s="355"/>
      <c r="G130" s="355"/>
      <c r="H130" s="355"/>
      <c r="I130" s="355"/>
      <c r="J130" s="355"/>
      <c r="K130" s="355"/>
      <c r="L130" s="355"/>
      <c r="M130" s="355"/>
      <c r="N130" s="355"/>
      <c r="O130" s="355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</row>
    <row r="131" spans="2:26" ht="15">
      <c r="B131" s="355"/>
      <c r="C131" s="355"/>
      <c r="D131" s="355"/>
      <c r="E131" s="355"/>
      <c r="F131" s="355"/>
      <c r="G131" s="355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</row>
    <row r="132" spans="2:26" ht="15">
      <c r="B132" s="355"/>
      <c r="C132" s="355"/>
      <c r="D132" s="355"/>
      <c r="E132" s="355"/>
      <c r="F132" s="355"/>
      <c r="G132" s="355"/>
      <c r="H132" s="355"/>
      <c r="I132" s="355"/>
      <c r="J132" s="355"/>
      <c r="K132" s="355"/>
      <c r="L132" s="355"/>
      <c r="M132" s="355"/>
      <c r="N132" s="355"/>
      <c r="O132" s="355"/>
      <c r="P132" s="355"/>
      <c r="Q132" s="355"/>
      <c r="R132" s="355"/>
      <c r="S132" s="355"/>
      <c r="T132" s="355"/>
      <c r="U132" s="355"/>
      <c r="V132" s="355"/>
      <c r="W132" s="355"/>
      <c r="X132" s="355"/>
      <c r="Y132" s="355"/>
      <c r="Z132" s="355"/>
    </row>
    <row r="133" spans="2:26" ht="15">
      <c r="B133" s="355"/>
      <c r="C133" s="355"/>
      <c r="D133" s="355"/>
      <c r="E133" s="355"/>
      <c r="F133" s="355"/>
      <c r="G133" s="355"/>
      <c r="H133" s="355"/>
      <c r="I133" s="355"/>
      <c r="J133" s="355"/>
      <c r="K133" s="355"/>
      <c r="L133" s="355"/>
      <c r="M133" s="355"/>
      <c r="N133" s="355"/>
      <c r="O133" s="355"/>
      <c r="P133" s="355"/>
      <c r="Q133" s="355"/>
      <c r="R133" s="355"/>
      <c r="S133" s="355"/>
      <c r="T133" s="355"/>
      <c r="U133" s="355"/>
      <c r="V133" s="355"/>
      <c r="W133" s="355"/>
      <c r="X133" s="355"/>
      <c r="Y133" s="355"/>
      <c r="Z133" s="355"/>
    </row>
    <row r="134" spans="2:26" ht="15">
      <c r="B134" s="355"/>
      <c r="C134" s="355"/>
      <c r="D134" s="355"/>
      <c r="E134" s="355"/>
      <c r="F134" s="355"/>
      <c r="G134" s="355"/>
      <c r="H134" s="355"/>
      <c r="I134" s="355"/>
      <c r="J134" s="355"/>
      <c r="K134" s="355"/>
      <c r="L134" s="355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  <c r="W134" s="355"/>
      <c r="X134" s="355"/>
      <c r="Y134" s="355"/>
      <c r="Z134" s="355"/>
    </row>
    <row r="135" spans="2:26" ht="15">
      <c r="B135" s="355"/>
      <c r="C135" s="355"/>
      <c r="D135" s="355"/>
      <c r="E135" s="355"/>
      <c r="F135" s="355"/>
      <c r="G135" s="355"/>
      <c r="H135" s="355"/>
      <c r="I135" s="355"/>
      <c r="J135" s="355"/>
      <c r="K135" s="355"/>
      <c r="L135" s="355"/>
      <c r="M135" s="355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5"/>
    </row>
    <row r="136" spans="2:26" ht="15">
      <c r="B136" s="355"/>
      <c r="C136" s="355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</row>
    <row r="137" spans="2:26" ht="15">
      <c r="B137" s="355"/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5"/>
      <c r="R137" s="355"/>
      <c r="S137" s="355"/>
      <c r="T137" s="355"/>
      <c r="U137" s="355"/>
      <c r="V137" s="355"/>
      <c r="W137" s="355"/>
      <c r="X137" s="355"/>
      <c r="Y137" s="355"/>
      <c r="Z137" s="355"/>
    </row>
    <row r="138" spans="2:26" ht="15">
      <c r="B138" s="355"/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</row>
    <row r="139" spans="2:26" ht="15">
      <c r="B139" s="355"/>
      <c r="C139" s="355"/>
      <c r="D139" s="355"/>
      <c r="E139" s="355"/>
      <c r="F139" s="355"/>
      <c r="G139" s="355"/>
      <c r="H139" s="355"/>
      <c r="I139" s="355"/>
      <c r="J139" s="355"/>
      <c r="K139" s="355"/>
      <c r="L139" s="355"/>
      <c r="M139" s="355"/>
      <c r="N139" s="355"/>
      <c r="O139" s="355"/>
      <c r="P139" s="355"/>
      <c r="Q139" s="355"/>
      <c r="R139" s="355"/>
      <c r="S139" s="355"/>
      <c r="T139" s="355"/>
      <c r="U139" s="355"/>
      <c r="V139" s="355"/>
      <c r="W139" s="355"/>
      <c r="X139" s="355"/>
      <c r="Y139" s="355"/>
      <c r="Z139" s="355"/>
    </row>
    <row r="140" spans="2:26" ht="15">
      <c r="B140" s="355"/>
      <c r="C140" s="355"/>
      <c r="D140" s="355"/>
      <c r="E140" s="355"/>
      <c r="F140" s="355"/>
      <c r="G140" s="355"/>
      <c r="H140" s="355"/>
      <c r="I140" s="355"/>
      <c r="J140" s="355"/>
      <c r="K140" s="355"/>
      <c r="L140" s="355"/>
      <c r="M140" s="355"/>
      <c r="N140" s="355"/>
      <c r="O140" s="355"/>
      <c r="P140" s="355"/>
      <c r="Q140" s="355"/>
      <c r="R140" s="355"/>
      <c r="S140" s="355"/>
      <c r="T140" s="355"/>
      <c r="U140" s="355"/>
      <c r="V140" s="355"/>
      <c r="W140" s="355"/>
      <c r="X140" s="355"/>
      <c r="Y140" s="355"/>
      <c r="Z140" s="355"/>
    </row>
    <row r="141" spans="2:26" ht="15">
      <c r="B141" s="355"/>
      <c r="C141" s="355"/>
      <c r="D141" s="355"/>
      <c r="E141" s="355"/>
      <c r="F141" s="355"/>
      <c r="G141" s="355"/>
      <c r="H141" s="355"/>
      <c r="I141" s="355"/>
      <c r="J141" s="355"/>
      <c r="K141" s="355"/>
      <c r="L141" s="355"/>
      <c r="M141" s="355"/>
      <c r="N141" s="355"/>
      <c r="O141" s="355"/>
      <c r="P141" s="355"/>
      <c r="Q141" s="355"/>
      <c r="R141" s="355"/>
      <c r="S141" s="355"/>
      <c r="T141" s="355"/>
      <c r="U141" s="355"/>
      <c r="V141" s="355"/>
      <c r="W141" s="355"/>
      <c r="X141" s="355"/>
      <c r="Y141" s="355"/>
      <c r="Z141" s="355"/>
    </row>
    <row r="142" spans="2:26" ht="15">
      <c r="B142" s="355"/>
      <c r="C142" s="355"/>
      <c r="D142" s="355"/>
      <c r="E142" s="355"/>
      <c r="F142" s="355"/>
      <c r="G142" s="355"/>
      <c r="H142" s="355"/>
      <c r="I142" s="355"/>
      <c r="J142" s="355"/>
      <c r="K142" s="355"/>
      <c r="L142" s="355"/>
      <c r="M142" s="355"/>
      <c r="N142" s="355"/>
      <c r="O142" s="355"/>
      <c r="P142" s="355"/>
      <c r="Q142" s="355"/>
      <c r="R142" s="355"/>
      <c r="S142" s="355"/>
      <c r="T142" s="355"/>
      <c r="U142" s="355"/>
      <c r="V142" s="355"/>
      <c r="W142" s="355"/>
      <c r="X142" s="355"/>
      <c r="Y142" s="355"/>
      <c r="Z142" s="355"/>
    </row>
    <row r="143" spans="2:26" ht="15">
      <c r="B143" s="355"/>
      <c r="C143" s="355"/>
      <c r="D143" s="355"/>
      <c r="E143" s="355"/>
      <c r="F143" s="355"/>
      <c r="G143" s="355"/>
      <c r="H143" s="355"/>
      <c r="I143" s="355"/>
      <c r="J143" s="355"/>
      <c r="K143" s="355"/>
      <c r="L143" s="355"/>
      <c r="M143" s="355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5"/>
    </row>
    <row r="144" spans="2:26" ht="15">
      <c r="B144" s="355"/>
      <c r="C144" s="355"/>
      <c r="D144" s="355"/>
      <c r="E144" s="355"/>
      <c r="F144" s="355"/>
      <c r="G144" s="355"/>
      <c r="H144" s="355"/>
      <c r="I144" s="355"/>
      <c r="J144" s="355"/>
      <c r="K144" s="355"/>
      <c r="L144" s="355"/>
      <c r="M144" s="355"/>
      <c r="N144" s="355"/>
      <c r="O144" s="355"/>
      <c r="P144" s="355"/>
      <c r="Q144" s="355"/>
      <c r="R144" s="355"/>
      <c r="S144" s="355"/>
      <c r="T144" s="355"/>
      <c r="U144" s="355"/>
      <c r="V144" s="355"/>
      <c r="W144" s="355"/>
      <c r="X144" s="355"/>
      <c r="Y144" s="355"/>
      <c r="Z144" s="355"/>
    </row>
    <row r="145" spans="2:26" ht="15">
      <c r="B145" s="355"/>
      <c r="C145" s="355"/>
      <c r="D145" s="355"/>
      <c r="E145" s="355"/>
      <c r="F145" s="355"/>
      <c r="G145" s="355"/>
      <c r="H145" s="355"/>
      <c r="I145" s="355"/>
      <c r="J145" s="355"/>
      <c r="K145" s="355"/>
      <c r="L145" s="355"/>
      <c r="M145" s="355"/>
      <c r="N145" s="355"/>
      <c r="O145" s="355"/>
      <c r="P145" s="355"/>
      <c r="Q145" s="355"/>
      <c r="R145" s="355"/>
      <c r="S145" s="355"/>
      <c r="T145" s="355"/>
      <c r="U145" s="355"/>
      <c r="V145" s="355"/>
      <c r="W145" s="355"/>
      <c r="X145" s="355"/>
      <c r="Y145" s="355"/>
      <c r="Z145" s="355"/>
    </row>
    <row r="146" spans="2:26" ht="15">
      <c r="B146" s="355"/>
      <c r="C146" s="355"/>
      <c r="D146" s="355"/>
      <c r="E146" s="355"/>
      <c r="F146" s="355"/>
      <c r="G146" s="355"/>
      <c r="H146" s="355"/>
      <c r="I146" s="355"/>
      <c r="J146" s="355"/>
      <c r="K146" s="355"/>
      <c r="L146" s="355"/>
      <c r="M146" s="355"/>
      <c r="N146" s="355"/>
      <c r="O146" s="355"/>
      <c r="P146" s="355"/>
      <c r="Q146" s="355"/>
      <c r="R146" s="355"/>
      <c r="S146" s="355"/>
      <c r="T146" s="355"/>
      <c r="U146" s="355"/>
      <c r="V146" s="355"/>
      <c r="W146" s="355"/>
      <c r="X146" s="355"/>
      <c r="Y146" s="355"/>
      <c r="Z146" s="355"/>
    </row>
    <row r="147" spans="2:26" ht="15">
      <c r="B147" s="355"/>
      <c r="C147" s="355"/>
      <c r="D147" s="355"/>
      <c r="E147" s="355"/>
      <c r="F147" s="355"/>
      <c r="G147" s="355"/>
      <c r="H147" s="355"/>
      <c r="I147" s="355"/>
      <c r="J147" s="355"/>
      <c r="K147" s="355"/>
      <c r="L147" s="355"/>
      <c r="M147" s="355"/>
      <c r="N147" s="355"/>
      <c r="O147" s="355"/>
      <c r="P147" s="355"/>
      <c r="Q147" s="355"/>
      <c r="R147" s="355"/>
      <c r="S147" s="355"/>
      <c r="T147" s="355"/>
      <c r="U147" s="355"/>
      <c r="V147" s="355"/>
      <c r="W147" s="355"/>
      <c r="X147" s="355"/>
      <c r="Y147" s="355"/>
      <c r="Z147" s="355"/>
    </row>
    <row r="148" spans="2:26" ht="15">
      <c r="B148" s="355"/>
      <c r="C148" s="355"/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355"/>
      <c r="O148" s="355"/>
      <c r="P148" s="355"/>
      <c r="Q148" s="355"/>
      <c r="R148" s="355"/>
      <c r="S148" s="355"/>
      <c r="T148" s="355"/>
      <c r="U148" s="355"/>
      <c r="V148" s="355"/>
      <c r="W148" s="355"/>
      <c r="X148" s="355"/>
      <c r="Y148" s="355"/>
      <c r="Z148" s="355"/>
    </row>
    <row r="149" spans="2:26" ht="15">
      <c r="B149" s="355"/>
      <c r="C149" s="355"/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355"/>
      <c r="O149" s="355"/>
      <c r="P149" s="355"/>
      <c r="Q149" s="355"/>
      <c r="R149" s="355"/>
      <c r="S149" s="355"/>
      <c r="T149" s="355"/>
      <c r="U149" s="355"/>
      <c r="V149" s="355"/>
      <c r="W149" s="355"/>
      <c r="X149" s="355"/>
      <c r="Y149" s="355"/>
      <c r="Z149" s="355"/>
    </row>
    <row r="150" spans="2:26" ht="15">
      <c r="B150" s="355"/>
      <c r="C150" s="355"/>
      <c r="D150" s="355"/>
      <c r="E150" s="355"/>
      <c r="F150" s="355"/>
      <c r="G150" s="355"/>
      <c r="H150" s="355"/>
      <c r="I150" s="355"/>
      <c r="J150" s="355"/>
      <c r="K150" s="355"/>
      <c r="L150" s="355"/>
      <c r="M150" s="355"/>
      <c r="N150" s="355"/>
      <c r="O150" s="355"/>
      <c r="P150" s="355"/>
      <c r="Q150" s="355"/>
      <c r="R150" s="355"/>
      <c r="S150" s="355"/>
      <c r="T150" s="355"/>
      <c r="U150" s="355"/>
      <c r="V150" s="355"/>
      <c r="W150" s="355"/>
      <c r="X150" s="355"/>
      <c r="Y150" s="355"/>
      <c r="Z150" s="355"/>
    </row>
    <row r="151" spans="2:26" ht="15">
      <c r="B151" s="355"/>
      <c r="C151" s="355"/>
      <c r="D151" s="355"/>
      <c r="E151" s="355"/>
      <c r="F151" s="355"/>
      <c r="G151" s="355"/>
      <c r="H151" s="355"/>
      <c r="I151" s="355"/>
      <c r="J151" s="355"/>
      <c r="K151" s="355"/>
      <c r="L151" s="355"/>
      <c r="M151" s="355"/>
      <c r="N151" s="355"/>
      <c r="O151" s="355"/>
      <c r="P151" s="355"/>
      <c r="Q151" s="355"/>
      <c r="R151" s="355"/>
      <c r="S151" s="355"/>
      <c r="T151" s="355"/>
      <c r="U151" s="355"/>
      <c r="V151" s="355"/>
      <c r="W151" s="355"/>
      <c r="X151" s="355"/>
      <c r="Y151" s="355"/>
      <c r="Z151" s="355"/>
    </row>
    <row r="152" spans="2:26" ht="15">
      <c r="B152" s="355"/>
      <c r="C152" s="355"/>
      <c r="D152" s="355"/>
      <c r="E152" s="355"/>
      <c r="F152" s="355"/>
      <c r="G152" s="355"/>
      <c r="H152" s="355"/>
      <c r="I152" s="355"/>
      <c r="J152" s="355"/>
      <c r="K152" s="355"/>
      <c r="L152" s="355"/>
      <c r="M152" s="355"/>
      <c r="N152" s="355"/>
      <c r="O152" s="355"/>
      <c r="P152" s="355"/>
      <c r="Q152" s="355"/>
      <c r="R152" s="355"/>
      <c r="S152" s="355"/>
      <c r="T152" s="355"/>
      <c r="U152" s="355"/>
      <c r="V152" s="355"/>
      <c r="W152" s="355"/>
      <c r="X152" s="355"/>
      <c r="Y152" s="355"/>
      <c r="Z152" s="355"/>
    </row>
    <row r="153" spans="2:26" ht="15">
      <c r="B153" s="355"/>
      <c r="C153" s="355"/>
      <c r="D153" s="355"/>
      <c r="E153" s="355"/>
      <c r="F153" s="355"/>
      <c r="G153" s="355"/>
      <c r="H153" s="355"/>
      <c r="I153" s="355"/>
      <c r="J153" s="355"/>
      <c r="K153" s="355"/>
      <c r="L153" s="355"/>
      <c r="M153" s="355"/>
      <c r="N153" s="355"/>
      <c r="O153" s="355"/>
      <c r="P153" s="355"/>
      <c r="Q153" s="355"/>
      <c r="R153" s="355"/>
      <c r="S153" s="355"/>
      <c r="T153" s="355"/>
      <c r="U153" s="355"/>
      <c r="V153" s="355"/>
      <c r="W153" s="355"/>
      <c r="X153" s="355"/>
      <c r="Y153" s="355"/>
      <c r="Z153" s="355"/>
    </row>
    <row r="154" spans="2:26" ht="15">
      <c r="B154" s="355"/>
      <c r="C154" s="355"/>
      <c r="D154" s="355"/>
      <c r="E154" s="355"/>
      <c r="F154" s="355"/>
      <c r="G154" s="355"/>
      <c r="H154" s="355"/>
      <c r="I154" s="355"/>
      <c r="J154" s="355"/>
      <c r="K154" s="355"/>
      <c r="L154" s="355"/>
      <c r="M154" s="355"/>
      <c r="N154" s="355"/>
      <c r="O154" s="355"/>
      <c r="P154" s="355"/>
      <c r="Q154" s="355"/>
      <c r="R154" s="355"/>
      <c r="S154" s="355"/>
      <c r="T154" s="355"/>
      <c r="U154" s="355"/>
      <c r="V154" s="355"/>
      <c r="W154" s="355"/>
      <c r="X154" s="355"/>
      <c r="Y154" s="355"/>
      <c r="Z154" s="355"/>
    </row>
    <row r="155" spans="2:26" ht="15">
      <c r="B155" s="355"/>
      <c r="C155" s="355"/>
      <c r="D155" s="355"/>
      <c r="E155" s="355"/>
      <c r="F155" s="355"/>
      <c r="G155" s="355"/>
      <c r="H155" s="355"/>
      <c r="I155" s="355"/>
      <c r="J155" s="355"/>
      <c r="K155" s="355"/>
      <c r="L155" s="355"/>
      <c r="M155" s="355"/>
      <c r="N155" s="355"/>
      <c r="O155" s="355"/>
      <c r="P155" s="355"/>
      <c r="Q155" s="355"/>
      <c r="R155" s="355"/>
      <c r="S155" s="355"/>
      <c r="T155" s="355"/>
      <c r="U155" s="355"/>
      <c r="V155" s="355"/>
      <c r="W155" s="355"/>
      <c r="X155" s="355"/>
      <c r="Y155" s="355"/>
      <c r="Z155" s="355"/>
    </row>
    <row r="156" spans="2:26" ht="15">
      <c r="B156" s="355"/>
      <c r="C156" s="355"/>
      <c r="D156" s="355"/>
      <c r="E156" s="355"/>
      <c r="F156" s="355"/>
      <c r="G156" s="355"/>
      <c r="H156" s="355"/>
      <c r="I156" s="355"/>
      <c r="J156" s="355"/>
      <c r="K156" s="355"/>
      <c r="L156" s="355"/>
      <c r="M156" s="355"/>
      <c r="N156" s="355"/>
      <c r="O156" s="355"/>
      <c r="P156" s="355"/>
      <c r="Q156" s="355"/>
      <c r="R156" s="355"/>
      <c r="S156" s="355"/>
      <c r="T156" s="355"/>
      <c r="U156" s="355"/>
      <c r="V156" s="355"/>
      <c r="W156" s="355"/>
      <c r="X156" s="355"/>
      <c r="Y156" s="355"/>
      <c r="Z156" s="355"/>
    </row>
    <row r="157" spans="2:26" ht="15">
      <c r="B157" s="355"/>
      <c r="C157" s="355"/>
      <c r="D157" s="355"/>
      <c r="E157" s="355"/>
      <c r="F157" s="355"/>
      <c r="G157" s="355"/>
      <c r="H157" s="355"/>
      <c r="I157" s="355"/>
      <c r="J157" s="355"/>
      <c r="K157" s="355"/>
      <c r="L157" s="355"/>
      <c r="M157" s="355"/>
      <c r="N157" s="355"/>
      <c r="O157" s="355"/>
      <c r="P157" s="355"/>
      <c r="Q157" s="355"/>
      <c r="R157" s="355"/>
      <c r="S157" s="355"/>
      <c r="T157" s="355"/>
      <c r="U157" s="355"/>
      <c r="V157" s="355"/>
      <c r="W157" s="355"/>
      <c r="X157" s="355"/>
      <c r="Y157" s="355"/>
      <c r="Z157" s="355"/>
    </row>
    <row r="158" spans="2:26" ht="15">
      <c r="B158" s="355"/>
      <c r="C158" s="355"/>
      <c r="D158" s="355"/>
      <c r="E158" s="355"/>
      <c r="F158" s="355"/>
      <c r="G158" s="355"/>
      <c r="H158" s="355"/>
      <c r="I158" s="355"/>
      <c r="J158" s="355"/>
      <c r="K158" s="355"/>
      <c r="L158" s="355"/>
      <c r="M158" s="355"/>
      <c r="N158" s="355"/>
      <c r="O158" s="355"/>
      <c r="P158" s="355"/>
      <c r="Q158" s="355"/>
      <c r="R158" s="355"/>
      <c r="S158" s="355"/>
      <c r="T158" s="355"/>
      <c r="U158" s="355"/>
      <c r="V158" s="355"/>
      <c r="W158" s="355"/>
      <c r="X158" s="355"/>
      <c r="Y158" s="355"/>
      <c r="Z158" s="355"/>
    </row>
    <row r="159" spans="2:26" ht="15">
      <c r="B159" s="355"/>
      <c r="C159" s="355"/>
      <c r="D159" s="355"/>
      <c r="E159" s="355"/>
      <c r="F159" s="355"/>
      <c r="G159" s="355"/>
      <c r="H159" s="355"/>
      <c r="I159" s="355"/>
      <c r="J159" s="355"/>
      <c r="K159" s="355"/>
      <c r="L159" s="355"/>
      <c r="M159" s="355"/>
      <c r="N159" s="355"/>
      <c r="O159" s="355"/>
      <c r="P159" s="355"/>
      <c r="Q159" s="355"/>
      <c r="R159" s="355"/>
      <c r="S159" s="355"/>
      <c r="T159" s="355"/>
      <c r="U159" s="355"/>
      <c r="V159" s="355"/>
      <c r="W159" s="355"/>
      <c r="X159" s="355"/>
      <c r="Y159" s="355"/>
      <c r="Z159" s="355"/>
    </row>
    <row r="160" spans="2:26" ht="15">
      <c r="B160" s="355"/>
      <c r="C160" s="355"/>
      <c r="D160" s="355"/>
      <c r="E160" s="355"/>
      <c r="F160" s="355"/>
      <c r="G160" s="355"/>
      <c r="H160" s="355"/>
      <c r="I160" s="355"/>
      <c r="J160" s="355"/>
      <c r="K160" s="355"/>
      <c r="L160" s="355"/>
      <c r="M160" s="355"/>
      <c r="N160" s="355"/>
      <c r="O160" s="355"/>
      <c r="P160" s="355"/>
      <c r="Q160" s="355"/>
      <c r="R160" s="355"/>
      <c r="S160" s="355"/>
      <c r="T160" s="355"/>
      <c r="U160" s="355"/>
      <c r="V160" s="355"/>
      <c r="W160" s="355"/>
      <c r="X160" s="355"/>
      <c r="Y160" s="355"/>
      <c r="Z160" s="355"/>
    </row>
    <row r="161" spans="2:26" ht="15">
      <c r="B161" s="355"/>
      <c r="C161" s="355"/>
      <c r="D161" s="355"/>
      <c r="E161" s="355"/>
      <c r="F161" s="355"/>
      <c r="G161" s="355"/>
      <c r="H161" s="355"/>
      <c r="I161" s="355"/>
      <c r="J161" s="355"/>
      <c r="K161" s="355"/>
      <c r="L161" s="355"/>
      <c r="M161" s="355"/>
      <c r="N161" s="355"/>
      <c r="O161" s="355"/>
      <c r="P161" s="355"/>
      <c r="Q161" s="355"/>
      <c r="R161" s="355"/>
      <c r="S161" s="355"/>
      <c r="T161" s="355"/>
      <c r="U161" s="355"/>
      <c r="V161" s="355"/>
      <c r="W161" s="355"/>
      <c r="X161" s="355"/>
      <c r="Y161" s="355"/>
      <c r="Z161" s="355"/>
    </row>
    <row r="162" spans="2:26" ht="15">
      <c r="B162" s="355"/>
      <c r="C162" s="355"/>
      <c r="D162" s="355"/>
      <c r="E162" s="355"/>
      <c r="F162" s="355"/>
      <c r="G162" s="355"/>
      <c r="H162" s="355"/>
      <c r="I162" s="355"/>
      <c r="J162" s="355"/>
      <c r="K162" s="355"/>
      <c r="L162" s="355"/>
      <c r="M162" s="355"/>
      <c r="N162" s="355"/>
      <c r="O162" s="355"/>
      <c r="P162" s="355"/>
      <c r="Q162" s="355"/>
      <c r="R162" s="355"/>
      <c r="S162" s="355"/>
      <c r="T162" s="355"/>
      <c r="U162" s="355"/>
      <c r="V162" s="355"/>
      <c r="W162" s="355"/>
      <c r="X162" s="355"/>
      <c r="Y162" s="355"/>
      <c r="Z162" s="355"/>
    </row>
    <row r="163" spans="2:26" ht="15">
      <c r="B163" s="355"/>
      <c r="C163" s="355"/>
      <c r="D163" s="355"/>
      <c r="E163" s="355"/>
      <c r="F163" s="355"/>
      <c r="G163" s="355"/>
      <c r="H163" s="355"/>
      <c r="I163" s="355"/>
      <c r="J163" s="355"/>
      <c r="K163" s="355"/>
      <c r="L163" s="355"/>
      <c r="M163" s="355"/>
      <c r="N163" s="355"/>
      <c r="O163" s="355"/>
      <c r="P163" s="355"/>
      <c r="Q163" s="355"/>
      <c r="R163" s="355"/>
      <c r="S163" s="355"/>
      <c r="T163" s="355"/>
      <c r="U163" s="355"/>
      <c r="V163" s="355"/>
      <c r="W163" s="355"/>
      <c r="X163" s="355"/>
      <c r="Y163" s="355"/>
      <c r="Z163" s="355"/>
    </row>
    <row r="164" spans="2:26" ht="15">
      <c r="B164" s="355"/>
      <c r="C164" s="355"/>
      <c r="D164" s="355"/>
      <c r="E164" s="355"/>
      <c r="F164" s="355"/>
      <c r="G164" s="355"/>
      <c r="H164" s="355"/>
      <c r="I164" s="355"/>
      <c r="J164" s="355"/>
      <c r="K164" s="355"/>
      <c r="L164" s="355"/>
      <c r="M164" s="355"/>
      <c r="N164" s="355"/>
      <c r="O164" s="355"/>
      <c r="P164" s="355"/>
      <c r="Q164" s="355"/>
      <c r="R164" s="355"/>
      <c r="S164" s="355"/>
      <c r="T164" s="355"/>
      <c r="U164" s="355"/>
      <c r="V164" s="355"/>
      <c r="W164" s="355"/>
      <c r="X164" s="355"/>
      <c r="Y164" s="355"/>
      <c r="Z164" s="355"/>
    </row>
    <row r="165" spans="2:26" ht="15">
      <c r="B165" s="355"/>
      <c r="C165" s="355"/>
      <c r="D165" s="355"/>
      <c r="E165" s="355"/>
      <c r="F165" s="355"/>
      <c r="G165" s="355"/>
      <c r="H165" s="355"/>
      <c r="I165" s="355"/>
      <c r="J165" s="355"/>
      <c r="K165" s="355"/>
      <c r="L165" s="355"/>
      <c r="M165" s="355"/>
      <c r="N165" s="355"/>
      <c r="O165" s="355"/>
      <c r="P165" s="355"/>
      <c r="Q165" s="355"/>
      <c r="R165" s="355"/>
      <c r="S165" s="355"/>
      <c r="T165" s="355"/>
      <c r="U165" s="355"/>
      <c r="V165" s="355"/>
      <c r="W165" s="355"/>
      <c r="X165" s="355"/>
      <c r="Y165" s="355"/>
      <c r="Z165" s="355"/>
    </row>
    <row r="166" spans="2:26" ht="15">
      <c r="B166" s="355"/>
      <c r="C166" s="355"/>
      <c r="D166" s="355"/>
      <c r="E166" s="355"/>
      <c r="F166" s="355"/>
      <c r="G166" s="355"/>
      <c r="H166" s="355"/>
      <c r="I166" s="355"/>
      <c r="J166" s="355"/>
      <c r="K166" s="355"/>
      <c r="L166" s="355"/>
      <c r="M166" s="355"/>
      <c r="N166" s="355"/>
      <c r="O166" s="355"/>
      <c r="P166" s="355"/>
      <c r="Q166" s="355"/>
      <c r="R166" s="355"/>
      <c r="S166" s="355"/>
      <c r="T166" s="355"/>
      <c r="U166" s="355"/>
      <c r="V166" s="355"/>
      <c r="W166" s="355"/>
      <c r="X166" s="355"/>
      <c r="Y166" s="355"/>
      <c r="Z166" s="355"/>
    </row>
    <row r="167" spans="2:26" ht="15">
      <c r="B167" s="355"/>
      <c r="C167" s="355"/>
      <c r="D167" s="355"/>
      <c r="E167" s="355"/>
      <c r="F167" s="355"/>
      <c r="G167" s="355"/>
      <c r="H167" s="355"/>
      <c r="I167" s="355"/>
      <c r="J167" s="355"/>
      <c r="K167" s="355"/>
      <c r="L167" s="355"/>
      <c r="M167" s="355"/>
      <c r="N167" s="355"/>
      <c r="O167" s="355"/>
      <c r="P167" s="355"/>
      <c r="Q167" s="355"/>
      <c r="R167" s="355"/>
      <c r="S167" s="355"/>
      <c r="T167" s="355"/>
      <c r="U167" s="355"/>
      <c r="V167" s="355"/>
      <c r="W167" s="355"/>
      <c r="X167" s="355"/>
      <c r="Y167" s="355"/>
      <c r="Z167" s="355"/>
    </row>
    <row r="168" spans="2:26" ht="15">
      <c r="B168" s="355"/>
      <c r="C168" s="355"/>
      <c r="D168" s="355"/>
      <c r="E168" s="355"/>
      <c r="F168" s="355"/>
      <c r="G168" s="355"/>
      <c r="H168" s="355"/>
      <c r="I168" s="355"/>
      <c r="J168" s="355"/>
      <c r="K168" s="355"/>
      <c r="L168" s="355"/>
      <c r="M168" s="355"/>
      <c r="N168" s="355"/>
      <c r="O168" s="355"/>
      <c r="P168" s="355"/>
      <c r="Q168" s="355"/>
      <c r="R168" s="355"/>
      <c r="S168" s="355"/>
      <c r="T168" s="355"/>
      <c r="U168" s="355"/>
      <c r="V168" s="355"/>
      <c r="W168" s="355"/>
      <c r="X168" s="355"/>
      <c r="Y168" s="355"/>
      <c r="Z168" s="355"/>
    </row>
    <row r="169" spans="2:26" ht="15">
      <c r="B169" s="355"/>
      <c r="C169" s="355"/>
      <c r="D169" s="355"/>
      <c r="E169" s="355"/>
      <c r="F169" s="355"/>
      <c r="G169" s="355"/>
      <c r="H169" s="355"/>
      <c r="I169" s="355"/>
      <c r="J169" s="355"/>
      <c r="K169" s="355"/>
      <c r="L169" s="355"/>
      <c r="M169" s="355"/>
      <c r="N169" s="355"/>
      <c r="O169" s="355"/>
      <c r="P169" s="355"/>
      <c r="Q169" s="355"/>
      <c r="R169" s="355"/>
      <c r="S169" s="355"/>
      <c r="T169" s="355"/>
      <c r="U169" s="355"/>
      <c r="V169" s="355"/>
      <c r="W169" s="355"/>
      <c r="X169" s="355"/>
      <c r="Y169" s="355"/>
      <c r="Z169" s="355"/>
    </row>
    <row r="170" spans="2:26" ht="15">
      <c r="B170" s="355"/>
      <c r="C170" s="355"/>
      <c r="D170" s="355"/>
      <c r="E170" s="355"/>
      <c r="F170" s="355"/>
      <c r="G170" s="355"/>
      <c r="H170" s="355"/>
      <c r="I170" s="355"/>
      <c r="J170" s="355"/>
      <c r="K170" s="355"/>
      <c r="L170" s="355"/>
      <c r="M170" s="355"/>
      <c r="N170" s="355"/>
      <c r="O170" s="355"/>
      <c r="P170" s="355"/>
      <c r="Q170" s="355"/>
      <c r="R170" s="355"/>
      <c r="S170" s="355"/>
      <c r="T170" s="355"/>
      <c r="U170" s="355"/>
      <c r="V170" s="355"/>
      <c r="W170" s="355"/>
      <c r="X170" s="355"/>
      <c r="Y170" s="355"/>
      <c r="Z170" s="355"/>
    </row>
    <row r="171" spans="2:26" ht="15">
      <c r="B171" s="355"/>
      <c r="C171" s="355"/>
      <c r="D171" s="355"/>
      <c r="E171" s="355"/>
      <c r="F171" s="355"/>
      <c r="G171" s="355"/>
      <c r="H171" s="355"/>
      <c r="I171" s="355"/>
      <c r="J171" s="355"/>
      <c r="K171" s="355"/>
      <c r="L171" s="355"/>
      <c r="M171" s="355"/>
      <c r="N171" s="355"/>
      <c r="O171" s="355"/>
      <c r="P171" s="355"/>
      <c r="Q171" s="355"/>
      <c r="R171" s="355"/>
      <c r="S171" s="355"/>
      <c r="T171" s="355"/>
      <c r="U171" s="355"/>
      <c r="V171" s="355"/>
      <c r="W171" s="355"/>
      <c r="X171" s="355"/>
      <c r="Y171" s="355"/>
      <c r="Z171" s="355"/>
    </row>
  </sheetData>
  <sheetProtection/>
  <mergeCells count="2">
    <mergeCell ref="A2:G2"/>
    <mergeCell ref="A1:G1"/>
  </mergeCells>
  <printOptions/>
  <pageMargins left="0" right="0" top="0" bottom="0" header="0.31496062992125984" footer="0.31496062992125984"/>
  <pageSetup fitToHeight="0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zoomScalePageLayoutView="0" workbookViewId="0" topLeftCell="A108">
      <selection activeCell="A1" sqref="A1:G122"/>
    </sheetView>
  </sheetViews>
  <sheetFormatPr defaultColWidth="9.140625" defaultRowHeight="15"/>
  <cols>
    <col min="1" max="1" width="105.140625" style="324" customWidth="1"/>
    <col min="2" max="2" width="8.57421875" style="324" customWidth="1"/>
    <col min="3" max="3" width="13.7109375" style="324" customWidth="1"/>
    <col min="4" max="4" width="11.7109375" style="324" customWidth="1"/>
    <col min="5" max="5" width="10.57421875" style="324" customWidth="1"/>
    <col min="6" max="6" width="12.00390625" style="324" customWidth="1"/>
    <col min="7" max="7" width="11.140625" style="326" customWidth="1"/>
    <col min="8" max="16384" width="9.140625" style="324" customWidth="1"/>
  </cols>
  <sheetData>
    <row r="1" spans="1:7" ht="20.25" customHeight="1">
      <c r="A1" s="1022" t="s">
        <v>1036</v>
      </c>
      <c r="B1" s="1023"/>
      <c r="C1" s="1023"/>
      <c r="D1" s="1023"/>
      <c r="E1" s="1023"/>
      <c r="F1" s="1023"/>
      <c r="G1" s="1024"/>
    </row>
    <row r="2" spans="1:6" ht="19.5" customHeight="1">
      <c r="A2" s="1026" t="s">
        <v>113</v>
      </c>
      <c r="B2" s="1027"/>
      <c r="C2" s="1027"/>
      <c r="D2" s="1027"/>
      <c r="E2" s="1027"/>
      <c r="F2" s="430"/>
    </row>
    <row r="3" ht="18">
      <c r="A3" s="325"/>
    </row>
    <row r="4" spans="1:5" ht="15">
      <c r="A4" s="326" t="s">
        <v>1179</v>
      </c>
      <c r="D4" s="1019" t="s">
        <v>821</v>
      </c>
      <c r="E4" s="1019"/>
    </row>
    <row r="5" spans="1:7" ht="60">
      <c r="A5" s="693" t="s">
        <v>130</v>
      </c>
      <c r="B5" s="681" t="s">
        <v>131</v>
      </c>
      <c r="C5" s="682" t="s">
        <v>819</v>
      </c>
      <c r="D5" s="682" t="s">
        <v>820</v>
      </c>
      <c r="E5" s="296" t="s">
        <v>686</v>
      </c>
      <c r="F5" s="682" t="s">
        <v>601</v>
      </c>
      <c r="G5" s="672" t="s">
        <v>106</v>
      </c>
    </row>
    <row r="6" spans="1:7" ht="15">
      <c r="A6" s="694" t="s">
        <v>602</v>
      </c>
      <c r="B6" s="683" t="s">
        <v>603</v>
      </c>
      <c r="C6" s="671">
        <v>19736</v>
      </c>
      <c r="D6" s="671">
        <v>20334</v>
      </c>
      <c r="E6" s="672"/>
      <c r="F6" s="671"/>
      <c r="G6" s="671">
        <v>20334</v>
      </c>
    </row>
    <row r="7" spans="1:7" ht="15">
      <c r="A7" s="694" t="s">
        <v>604</v>
      </c>
      <c r="B7" s="684" t="s">
        <v>605</v>
      </c>
      <c r="C7" s="671"/>
      <c r="D7" s="671"/>
      <c r="E7" s="672"/>
      <c r="F7" s="671"/>
      <c r="G7" s="671"/>
    </row>
    <row r="8" spans="1:7" ht="15">
      <c r="A8" s="694" t="s">
        <v>606</v>
      </c>
      <c r="B8" s="684" t="s">
        <v>607</v>
      </c>
      <c r="C8" s="671"/>
      <c r="D8" s="671"/>
      <c r="E8" s="672"/>
      <c r="F8" s="671"/>
      <c r="G8" s="671"/>
    </row>
    <row r="9" spans="1:7" ht="15">
      <c r="A9" s="695" t="s">
        <v>608</v>
      </c>
      <c r="B9" s="684" t="s">
        <v>609</v>
      </c>
      <c r="C9" s="671">
        <v>743</v>
      </c>
      <c r="D9" s="671">
        <v>569</v>
      </c>
      <c r="E9" s="672"/>
      <c r="F9" s="671"/>
      <c r="G9" s="671">
        <v>569</v>
      </c>
    </row>
    <row r="10" spans="1:7" ht="15">
      <c r="A10" s="695" t="s">
        <v>610</v>
      </c>
      <c r="B10" s="684" t="s">
        <v>611</v>
      </c>
      <c r="C10" s="671"/>
      <c r="D10" s="671"/>
      <c r="E10" s="672"/>
      <c r="F10" s="671"/>
      <c r="G10" s="671"/>
    </row>
    <row r="11" spans="1:7" ht="15">
      <c r="A11" s="695" t="s">
        <v>612</v>
      </c>
      <c r="B11" s="684" t="s">
        <v>613</v>
      </c>
      <c r="C11" s="671">
        <v>831</v>
      </c>
      <c r="D11" s="671">
        <v>1316</v>
      </c>
      <c r="E11" s="672"/>
      <c r="F11" s="671"/>
      <c r="G11" s="671">
        <v>1316</v>
      </c>
    </row>
    <row r="12" spans="1:7" ht="15">
      <c r="A12" s="695" t="s">
        <v>614</v>
      </c>
      <c r="B12" s="684" t="s">
        <v>615</v>
      </c>
      <c r="C12" s="671">
        <v>750</v>
      </c>
      <c r="D12" s="671">
        <v>990</v>
      </c>
      <c r="E12" s="672"/>
      <c r="F12" s="671"/>
      <c r="G12" s="671">
        <v>990</v>
      </c>
    </row>
    <row r="13" spans="1:7" ht="15">
      <c r="A13" s="695" t="s">
        <v>616</v>
      </c>
      <c r="B13" s="684" t="s">
        <v>617</v>
      </c>
      <c r="C13" s="671"/>
      <c r="D13" s="671"/>
      <c r="E13" s="672"/>
      <c r="F13" s="671"/>
      <c r="G13" s="671"/>
    </row>
    <row r="14" spans="1:7" ht="15">
      <c r="A14" s="696" t="s">
        <v>618</v>
      </c>
      <c r="B14" s="684" t="s">
        <v>619</v>
      </c>
      <c r="C14" s="671">
        <v>347</v>
      </c>
      <c r="D14" s="671">
        <v>378</v>
      </c>
      <c r="E14" s="672"/>
      <c r="F14" s="671"/>
      <c r="G14" s="671">
        <v>378</v>
      </c>
    </row>
    <row r="15" spans="1:7" ht="15">
      <c r="A15" s="696" t="s">
        <v>620</v>
      </c>
      <c r="B15" s="684" t="s">
        <v>621</v>
      </c>
      <c r="C15" s="671"/>
      <c r="D15" s="671"/>
      <c r="E15" s="672"/>
      <c r="F15" s="671"/>
      <c r="G15" s="671"/>
    </row>
    <row r="16" spans="1:7" ht="15">
      <c r="A16" s="696" t="s">
        <v>622</v>
      </c>
      <c r="B16" s="684" t="s">
        <v>623</v>
      </c>
      <c r="C16" s="671"/>
      <c r="D16" s="671"/>
      <c r="E16" s="672"/>
      <c r="F16" s="671"/>
      <c r="G16" s="671"/>
    </row>
    <row r="17" spans="1:7" ht="15">
      <c r="A17" s="696" t="s">
        <v>624</v>
      </c>
      <c r="B17" s="684" t="s">
        <v>625</v>
      </c>
      <c r="C17" s="671"/>
      <c r="D17" s="671"/>
      <c r="E17" s="672"/>
      <c r="F17" s="671"/>
      <c r="G17" s="671"/>
    </row>
    <row r="18" spans="1:7" ht="15">
      <c r="A18" s="696" t="s">
        <v>626</v>
      </c>
      <c r="B18" s="684" t="s">
        <v>627</v>
      </c>
      <c r="C18" s="671">
        <v>140</v>
      </c>
      <c r="D18" s="671">
        <v>361</v>
      </c>
      <c r="E18" s="672"/>
      <c r="F18" s="671"/>
      <c r="G18" s="671">
        <v>361</v>
      </c>
    </row>
    <row r="19" spans="1:7" ht="15">
      <c r="A19" s="697" t="s">
        <v>396</v>
      </c>
      <c r="B19" s="685" t="s">
        <v>397</v>
      </c>
      <c r="C19" s="656">
        <f>SUM(C6:C18)</f>
        <v>22547</v>
      </c>
      <c r="D19" s="656">
        <f>SUM(D6:D18)</f>
        <v>23948</v>
      </c>
      <c r="E19" s="675"/>
      <c r="F19" s="656"/>
      <c r="G19" s="656">
        <f>SUM(G6:G18)</f>
        <v>23948</v>
      </c>
    </row>
    <row r="20" spans="1:7" ht="15">
      <c r="A20" s="696" t="s">
        <v>628</v>
      </c>
      <c r="B20" s="684" t="s">
        <v>629</v>
      </c>
      <c r="C20" s="671"/>
      <c r="D20" s="671"/>
      <c r="E20" s="672"/>
      <c r="F20" s="671"/>
      <c r="G20" s="671"/>
    </row>
    <row r="21" spans="1:7" ht="15">
      <c r="A21" s="696" t="s">
        <v>630</v>
      </c>
      <c r="B21" s="684" t="s">
        <v>631</v>
      </c>
      <c r="C21" s="671">
        <v>1900</v>
      </c>
      <c r="D21" s="671">
        <v>2435</v>
      </c>
      <c r="E21" s="672"/>
      <c r="F21" s="671"/>
      <c r="G21" s="671">
        <v>2435</v>
      </c>
    </row>
    <row r="22" spans="1:7" ht="15">
      <c r="A22" s="698" t="s">
        <v>632</v>
      </c>
      <c r="B22" s="684" t="s">
        <v>633</v>
      </c>
      <c r="C22" s="671"/>
      <c r="D22" s="671">
        <v>5</v>
      </c>
      <c r="E22" s="672"/>
      <c r="F22" s="671"/>
      <c r="G22" s="671">
        <v>5</v>
      </c>
    </row>
    <row r="23" spans="1:7" ht="15">
      <c r="A23" s="699" t="s">
        <v>398</v>
      </c>
      <c r="B23" s="685" t="s">
        <v>399</v>
      </c>
      <c r="C23" s="656">
        <f>SUM(C20:C22)</f>
        <v>1900</v>
      </c>
      <c r="D23" s="656">
        <f>SUM(D20:D22)</f>
        <v>2440</v>
      </c>
      <c r="E23" s="675"/>
      <c r="F23" s="656"/>
      <c r="G23" s="656">
        <f>SUM(G20:G22)</f>
        <v>2440</v>
      </c>
    </row>
    <row r="24" spans="1:7" ht="15">
      <c r="A24" s="368" t="s">
        <v>400</v>
      </c>
      <c r="B24" s="686" t="s">
        <v>401</v>
      </c>
      <c r="C24" s="656">
        <f>C19+C23</f>
        <v>24447</v>
      </c>
      <c r="D24" s="656">
        <f>D19+D23</f>
        <v>26388</v>
      </c>
      <c r="E24" s="675"/>
      <c r="F24" s="656"/>
      <c r="G24" s="656">
        <f>G19+G23</f>
        <v>26388</v>
      </c>
    </row>
    <row r="25" spans="1:7" ht="15">
      <c r="A25" s="370" t="s">
        <v>402</v>
      </c>
      <c r="B25" s="686" t="s">
        <v>403</v>
      </c>
      <c r="C25" s="656">
        <v>4833</v>
      </c>
      <c r="D25" s="656">
        <v>5260</v>
      </c>
      <c r="E25" s="675"/>
      <c r="F25" s="656"/>
      <c r="G25" s="656">
        <v>5260</v>
      </c>
    </row>
    <row r="26" spans="1:7" ht="15">
      <c r="A26" s="696" t="s">
        <v>634</v>
      </c>
      <c r="B26" s="684" t="s">
        <v>635</v>
      </c>
      <c r="C26" s="672">
        <v>2000</v>
      </c>
      <c r="D26" s="672">
        <v>776</v>
      </c>
      <c r="E26" s="672"/>
      <c r="F26" s="672"/>
      <c r="G26" s="672">
        <v>776</v>
      </c>
    </row>
    <row r="27" spans="1:7" ht="15">
      <c r="A27" s="696" t="s">
        <v>636</v>
      </c>
      <c r="B27" s="684" t="s">
        <v>637</v>
      </c>
      <c r="C27" s="672">
        <v>1000</v>
      </c>
      <c r="D27" s="672">
        <v>487</v>
      </c>
      <c r="E27" s="672"/>
      <c r="F27" s="672"/>
      <c r="G27" s="672">
        <v>487</v>
      </c>
    </row>
    <row r="28" spans="1:7" ht="15">
      <c r="A28" s="696" t="s">
        <v>638</v>
      </c>
      <c r="B28" s="684" t="s">
        <v>639</v>
      </c>
      <c r="C28" s="672"/>
      <c r="D28" s="672"/>
      <c r="E28" s="672"/>
      <c r="F28" s="672"/>
      <c r="G28" s="672"/>
    </row>
    <row r="29" spans="1:7" ht="15">
      <c r="A29" s="699" t="s">
        <v>404</v>
      </c>
      <c r="B29" s="685" t="s">
        <v>405</v>
      </c>
      <c r="C29" s="675">
        <f>SUM(C26:C28)</f>
        <v>3000</v>
      </c>
      <c r="D29" s="675">
        <f>SUM(D26:D28)</f>
        <v>1263</v>
      </c>
      <c r="E29" s="675"/>
      <c r="F29" s="675"/>
      <c r="G29" s="675">
        <f>SUM(G26:G28)</f>
        <v>1263</v>
      </c>
    </row>
    <row r="30" spans="1:7" ht="15">
      <c r="A30" s="696" t="s">
        <v>640</v>
      </c>
      <c r="B30" s="684" t="s">
        <v>641</v>
      </c>
      <c r="C30" s="672">
        <v>750</v>
      </c>
      <c r="D30" s="672">
        <v>1000</v>
      </c>
      <c r="E30" s="672"/>
      <c r="F30" s="672"/>
      <c r="G30" s="672">
        <v>1000</v>
      </c>
    </row>
    <row r="31" spans="1:7" ht="15">
      <c r="A31" s="696" t="s">
        <v>642</v>
      </c>
      <c r="B31" s="684" t="s">
        <v>643</v>
      </c>
      <c r="C31" s="672">
        <v>300</v>
      </c>
      <c r="D31" s="672">
        <v>304</v>
      </c>
      <c r="E31" s="672"/>
      <c r="F31" s="672"/>
      <c r="G31" s="672">
        <v>304</v>
      </c>
    </row>
    <row r="32" spans="1:7" ht="15" customHeight="1">
      <c r="A32" s="699" t="s">
        <v>406</v>
      </c>
      <c r="B32" s="685" t="s">
        <v>407</v>
      </c>
      <c r="C32" s="675">
        <f>SUM(C30:C31)</f>
        <v>1050</v>
      </c>
      <c r="D32" s="675">
        <f>SUM(D30:D31)</f>
        <v>1304</v>
      </c>
      <c r="E32" s="675"/>
      <c r="F32" s="675"/>
      <c r="G32" s="675">
        <f>SUM(G30:G31)</f>
        <v>1304</v>
      </c>
    </row>
    <row r="33" spans="1:7" ht="15">
      <c r="A33" s="696" t="s">
        <v>644</v>
      </c>
      <c r="B33" s="684" t="s">
        <v>645</v>
      </c>
      <c r="C33" s="672">
        <v>2000</v>
      </c>
      <c r="D33" s="672">
        <v>1701</v>
      </c>
      <c r="E33" s="672"/>
      <c r="F33" s="672"/>
      <c r="G33" s="672">
        <v>1691</v>
      </c>
    </row>
    <row r="34" spans="1:7" ht="15">
      <c r="A34" s="696" t="s">
        <v>646</v>
      </c>
      <c r="B34" s="684" t="s">
        <v>647</v>
      </c>
      <c r="C34" s="672"/>
      <c r="D34" s="672"/>
      <c r="E34" s="672"/>
      <c r="F34" s="672"/>
      <c r="G34" s="672"/>
    </row>
    <row r="35" spans="1:7" ht="15">
      <c r="A35" s="696" t="s">
        <v>648</v>
      </c>
      <c r="B35" s="684" t="s">
        <v>649</v>
      </c>
      <c r="C35" s="672">
        <v>100</v>
      </c>
      <c r="D35" s="672">
        <v>79</v>
      </c>
      <c r="E35" s="672"/>
      <c r="F35" s="672"/>
      <c r="G35" s="672">
        <v>79</v>
      </c>
    </row>
    <row r="36" spans="1:7" ht="15">
      <c r="A36" s="696" t="s">
        <v>650</v>
      </c>
      <c r="B36" s="684" t="s">
        <v>651</v>
      </c>
      <c r="C36" s="672">
        <v>700</v>
      </c>
      <c r="D36" s="672">
        <v>939</v>
      </c>
      <c r="E36" s="672"/>
      <c r="F36" s="672"/>
      <c r="G36" s="672">
        <v>939</v>
      </c>
    </row>
    <row r="37" spans="1:7" ht="15">
      <c r="A37" s="700" t="s">
        <v>652</v>
      </c>
      <c r="B37" s="684" t="s">
        <v>653</v>
      </c>
      <c r="C37" s="672"/>
      <c r="D37" s="672"/>
      <c r="E37" s="672"/>
      <c r="F37" s="672"/>
      <c r="G37" s="672"/>
    </row>
    <row r="38" spans="1:7" ht="15">
      <c r="A38" s="698" t="s">
        <v>654</v>
      </c>
      <c r="B38" s="684" t="s">
        <v>655</v>
      </c>
      <c r="C38" s="672">
        <v>34400</v>
      </c>
      <c r="D38" s="672">
        <v>31799</v>
      </c>
      <c r="E38" s="672"/>
      <c r="F38" s="672"/>
      <c r="G38" s="672">
        <v>31799</v>
      </c>
    </row>
    <row r="39" spans="1:7" ht="15">
      <c r="A39" s="696" t="s">
        <v>656</v>
      </c>
      <c r="B39" s="684" t="s">
        <v>657</v>
      </c>
      <c r="C39" s="672">
        <v>1250</v>
      </c>
      <c r="D39" s="672">
        <v>708</v>
      </c>
      <c r="E39" s="672"/>
      <c r="F39" s="672"/>
      <c r="G39" s="672">
        <v>708</v>
      </c>
    </row>
    <row r="40" spans="1:7" ht="15">
      <c r="A40" s="699" t="s">
        <v>408</v>
      </c>
      <c r="B40" s="685" t="s">
        <v>409</v>
      </c>
      <c r="C40" s="675">
        <f>SUM(C33:C39)</f>
        <v>38450</v>
      </c>
      <c r="D40" s="675">
        <f>SUM(D33:D39)</f>
        <v>35226</v>
      </c>
      <c r="E40" s="675"/>
      <c r="F40" s="675"/>
      <c r="G40" s="675">
        <f>SUM(G33:G39)</f>
        <v>35216</v>
      </c>
    </row>
    <row r="41" spans="1:7" ht="15">
      <c r="A41" s="696" t="s">
        <v>658</v>
      </c>
      <c r="B41" s="684" t="s">
        <v>659</v>
      </c>
      <c r="C41" s="672">
        <v>800</v>
      </c>
      <c r="D41" s="672">
        <v>705</v>
      </c>
      <c r="E41" s="672"/>
      <c r="F41" s="672"/>
      <c r="G41" s="672">
        <v>705</v>
      </c>
    </row>
    <row r="42" spans="1:7" ht="15">
      <c r="A42" s="696" t="s">
        <v>660</v>
      </c>
      <c r="B42" s="684" t="s">
        <v>661</v>
      </c>
      <c r="C42" s="672"/>
      <c r="D42" s="672"/>
      <c r="E42" s="672"/>
      <c r="F42" s="672"/>
      <c r="G42" s="672"/>
    </row>
    <row r="43" spans="1:7" ht="15">
      <c r="A43" s="699" t="s">
        <v>410</v>
      </c>
      <c r="B43" s="685" t="s">
        <v>411</v>
      </c>
      <c r="C43" s="675">
        <f>SUM(C41:C42)</f>
        <v>800</v>
      </c>
      <c r="D43" s="675">
        <f>SUM(D41:D42)</f>
        <v>705</v>
      </c>
      <c r="E43" s="675"/>
      <c r="F43" s="675"/>
      <c r="G43" s="675">
        <f>SUM(G41:G42)</f>
        <v>705</v>
      </c>
    </row>
    <row r="44" spans="1:7" ht="15">
      <c r="A44" s="696" t="s">
        <v>662</v>
      </c>
      <c r="B44" s="684" t="s">
        <v>663</v>
      </c>
      <c r="C44" s="672">
        <v>1400</v>
      </c>
      <c r="D44" s="672">
        <v>1170</v>
      </c>
      <c r="E44" s="672"/>
      <c r="F44" s="672"/>
      <c r="G44" s="672">
        <v>1167</v>
      </c>
    </row>
    <row r="45" spans="1:7" ht="15">
      <c r="A45" s="696" t="s">
        <v>664</v>
      </c>
      <c r="B45" s="684" t="s">
        <v>665</v>
      </c>
      <c r="C45" s="672"/>
      <c r="D45" s="672"/>
      <c r="E45" s="672"/>
      <c r="F45" s="672"/>
      <c r="G45" s="672"/>
    </row>
    <row r="46" spans="1:7" ht="15">
      <c r="A46" s="696" t="s">
        <v>666</v>
      </c>
      <c r="B46" s="684" t="s">
        <v>667</v>
      </c>
      <c r="C46" s="672"/>
      <c r="D46" s="672"/>
      <c r="E46" s="672"/>
      <c r="F46" s="672"/>
      <c r="G46" s="672"/>
    </row>
    <row r="47" spans="1:7" ht="15">
      <c r="A47" s="696" t="s">
        <v>668</v>
      </c>
      <c r="B47" s="684" t="s">
        <v>669</v>
      </c>
      <c r="C47" s="672"/>
      <c r="D47" s="672"/>
      <c r="E47" s="672"/>
      <c r="F47" s="672"/>
      <c r="G47" s="672"/>
    </row>
    <row r="48" spans="1:7" ht="15">
      <c r="A48" s="696" t="s">
        <v>670</v>
      </c>
      <c r="B48" s="684" t="s">
        <v>671</v>
      </c>
      <c r="C48" s="672">
        <v>300</v>
      </c>
      <c r="D48" s="672">
        <v>653</v>
      </c>
      <c r="E48" s="672"/>
      <c r="F48" s="672"/>
      <c r="G48" s="672">
        <v>66</v>
      </c>
    </row>
    <row r="49" spans="1:7" ht="15">
      <c r="A49" s="699" t="s">
        <v>412</v>
      </c>
      <c r="B49" s="685" t="s">
        <v>413</v>
      </c>
      <c r="C49" s="675">
        <f>SUM(C44:C48)</f>
        <v>1700</v>
      </c>
      <c r="D49" s="675">
        <f>SUM(D44:D48)</f>
        <v>1823</v>
      </c>
      <c r="E49" s="675"/>
      <c r="F49" s="675"/>
      <c r="G49" s="675">
        <f>SUM(G44:G48)</f>
        <v>1233</v>
      </c>
    </row>
    <row r="50" spans="1:7" ht="15">
      <c r="A50" s="370" t="s">
        <v>101</v>
      </c>
      <c r="B50" s="686" t="s">
        <v>414</v>
      </c>
      <c r="C50" s="675">
        <f>C29+C32+C40+C43+C49</f>
        <v>45000</v>
      </c>
      <c r="D50" s="675">
        <f>D29+D32+D40+D43+D49</f>
        <v>40321</v>
      </c>
      <c r="E50" s="672"/>
      <c r="F50" s="675"/>
      <c r="G50" s="675">
        <f>G29+G32+G40+G43+G49</f>
        <v>39721</v>
      </c>
    </row>
    <row r="51" spans="1:7" ht="15">
      <c r="A51" s="701" t="s">
        <v>415</v>
      </c>
      <c r="B51" s="684" t="s">
        <v>416</v>
      </c>
      <c r="C51" s="672"/>
      <c r="D51" s="672"/>
      <c r="E51" s="672"/>
      <c r="F51" s="672"/>
      <c r="G51" s="672"/>
    </row>
    <row r="52" spans="1:7" ht="15">
      <c r="A52" s="701" t="s">
        <v>319</v>
      </c>
      <c r="B52" s="684" t="s">
        <v>318</v>
      </c>
      <c r="C52" s="672"/>
      <c r="D52" s="672"/>
      <c r="E52" s="672"/>
      <c r="F52" s="672"/>
      <c r="G52" s="672"/>
    </row>
    <row r="53" spans="1:7" ht="15">
      <c r="A53" s="702" t="s">
        <v>417</v>
      </c>
      <c r="B53" s="684" t="s">
        <v>418</v>
      </c>
      <c r="C53" s="672"/>
      <c r="D53" s="672"/>
      <c r="E53" s="672"/>
      <c r="F53" s="672"/>
      <c r="G53" s="672"/>
    </row>
    <row r="54" spans="1:7" ht="15">
      <c r="A54" s="702" t="s">
        <v>419</v>
      </c>
      <c r="B54" s="684" t="s">
        <v>320</v>
      </c>
      <c r="C54" s="672"/>
      <c r="D54" s="672"/>
      <c r="E54" s="672"/>
      <c r="F54" s="672"/>
      <c r="G54" s="672"/>
    </row>
    <row r="55" spans="1:7" ht="15">
      <c r="A55" s="702" t="s">
        <v>420</v>
      </c>
      <c r="B55" s="684" t="s">
        <v>325</v>
      </c>
      <c r="C55" s="672"/>
      <c r="D55" s="672"/>
      <c r="E55" s="672"/>
      <c r="F55" s="672"/>
      <c r="G55" s="672"/>
    </row>
    <row r="56" spans="1:7" ht="15">
      <c r="A56" s="701" t="s">
        <v>421</v>
      </c>
      <c r="B56" s="684" t="s">
        <v>326</v>
      </c>
      <c r="C56" s="672"/>
      <c r="D56" s="672"/>
      <c r="E56" s="672"/>
      <c r="F56" s="672"/>
      <c r="G56" s="672"/>
    </row>
    <row r="57" spans="1:7" ht="15">
      <c r="A57" s="701" t="s">
        <v>422</v>
      </c>
      <c r="B57" s="684" t="s">
        <v>329</v>
      </c>
      <c r="C57" s="672"/>
      <c r="D57" s="672"/>
      <c r="E57" s="672"/>
      <c r="F57" s="672"/>
      <c r="G57" s="672"/>
    </row>
    <row r="58" spans="1:7" ht="15">
      <c r="A58" s="701" t="s">
        <v>423</v>
      </c>
      <c r="B58" s="684" t="s">
        <v>330</v>
      </c>
      <c r="C58" s="672"/>
      <c r="D58" s="672"/>
      <c r="E58" s="672"/>
      <c r="F58" s="672"/>
      <c r="G58" s="672"/>
    </row>
    <row r="59" spans="1:7" ht="15">
      <c r="A59" s="703" t="s">
        <v>100</v>
      </c>
      <c r="B59" s="686" t="s">
        <v>332</v>
      </c>
      <c r="C59" s="672"/>
      <c r="D59" s="675"/>
      <c r="E59" s="672"/>
      <c r="F59" s="675"/>
      <c r="G59" s="675"/>
    </row>
    <row r="60" spans="1:7" ht="15">
      <c r="A60" s="704" t="s">
        <v>424</v>
      </c>
      <c r="B60" s="684" t="s">
        <v>425</v>
      </c>
      <c r="C60" s="672"/>
      <c r="D60" s="672"/>
      <c r="E60" s="672"/>
      <c r="F60" s="672"/>
      <c r="G60" s="672"/>
    </row>
    <row r="61" spans="1:7" ht="15">
      <c r="A61" s="704" t="s">
        <v>426</v>
      </c>
      <c r="B61" s="684" t="s">
        <v>427</v>
      </c>
      <c r="C61" s="672"/>
      <c r="D61" s="672"/>
      <c r="E61" s="672"/>
      <c r="F61" s="672"/>
      <c r="G61" s="672"/>
    </row>
    <row r="62" spans="1:7" ht="15">
      <c r="A62" s="704" t="s">
        <v>428</v>
      </c>
      <c r="B62" s="684" t="s">
        <v>429</v>
      </c>
      <c r="C62" s="672"/>
      <c r="D62" s="672"/>
      <c r="E62" s="672"/>
      <c r="F62" s="672"/>
      <c r="G62" s="672"/>
    </row>
    <row r="63" spans="1:7" ht="15">
      <c r="A63" s="704" t="s">
        <v>192</v>
      </c>
      <c r="B63" s="684" t="s">
        <v>182</v>
      </c>
      <c r="C63" s="672"/>
      <c r="D63" s="672"/>
      <c r="E63" s="672"/>
      <c r="F63" s="672"/>
      <c r="G63" s="672"/>
    </row>
    <row r="64" spans="1:7" ht="15">
      <c r="A64" s="704" t="s">
        <v>430</v>
      </c>
      <c r="B64" s="684" t="s">
        <v>193</v>
      </c>
      <c r="C64" s="672"/>
      <c r="D64" s="672"/>
      <c r="E64" s="672"/>
      <c r="F64" s="672"/>
      <c r="G64" s="672"/>
    </row>
    <row r="65" spans="1:7" ht="15">
      <c r="A65" s="704" t="s">
        <v>196</v>
      </c>
      <c r="B65" s="684" t="s">
        <v>195</v>
      </c>
      <c r="C65" s="672"/>
      <c r="D65" s="672"/>
      <c r="E65" s="672"/>
      <c r="F65" s="672"/>
      <c r="G65" s="672"/>
    </row>
    <row r="66" spans="1:7" ht="15">
      <c r="A66" s="704" t="s">
        <v>431</v>
      </c>
      <c r="B66" s="684" t="s">
        <v>432</v>
      </c>
      <c r="C66" s="672"/>
      <c r="D66" s="672"/>
      <c r="E66" s="672"/>
      <c r="F66" s="672"/>
      <c r="G66" s="672"/>
    </row>
    <row r="67" spans="1:7" ht="15">
      <c r="A67" s="704" t="s">
        <v>433</v>
      </c>
      <c r="B67" s="684" t="s">
        <v>197</v>
      </c>
      <c r="C67" s="672"/>
      <c r="D67" s="672"/>
      <c r="E67" s="672"/>
      <c r="F67" s="672"/>
      <c r="G67" s="672"/>
    </row>
    <row r="68" spans="1:7" ht="15">
      <c r="A68" s="704" t="s">
        <v>434</v>
      </c>
      <c r="B68" s="684" t="s">
        <v>435</v>
      </c>
      <c r="C68" s="672"/>
      <c r="D68" s="672"/>
      <c r="E68" s="672"/>
      <c r="F68" s="672"/>
      <c r="G68" s="672"/>
    </row>
    <row r="69" spans="1:7" ht="15">
      <c r="A69" s="705" t="s">
        <v>436</v>
      </c>
      <c r="B69" s="684" t="s">
        <v>437</v>
      </c>
      <c r="C69" s="672"/>
      <c r="D69" s="672"/>
      <c r="E69" s="672"/>
      <c r="F69" s="672"/>
      <c r="G69" s="672"/>
    </row>
    <row r="70" spans="1:7" ht="15">
      <c r="A70" s="704" t="s">
        <v>822</v>
      </c>
      <c r="B70" s="684" t="s">
        <v>206</v>
      </c>
      <c r="C70" s="672"/>
      <c r="D70" s="672"/>
      <c r="E70" s="672"/>
      <c r="F70" s="672"/>
      <c r="G70" s="672"/>
    </row>
    <row r="71" spans="1:7" ht="15">
      <c r="A71" s="704" t="s">
        <v>438</v>
      </c>
      <c r="B71" s="684" t="s">
        <v>439</v>
      </c>
      <c r="C71" s="672"/>
      <c r="D71" s="672"/>
      <c r="E71" s="672"/>
      <c r="F71" s="672"/>
      <c r="G71" s="672"/>
    </row>
    <row r="72" spans="1:7" ht="15">
      <c r="A72" s="705" t="s">
        <v>798</v>
      </c>
      <c r="B72" s="684" t="s">
        <v>797</v>
      </c>
      <c r="C72" s="672"/>
      <c r="D72" s="672"/>
      <c r="E72" s="672"/>
      <c r="F72" s="672"/>
      <c r="G72" s="672"/>
    </row>
    <row r="73" spans="1:7" ht="15">
      <c r="A73" s="703" t="s">
        <v>440</v>
      </c>
      <c r="B73" s="686" t="s">
        <v>441</v>
      </c>
      <c r="C73" s="672"/>
      <c r="D73" s="675"/>
      <c r="E73" s="672"/>
      <c r="F73" s="675"/>
      <c r="G73" s="675"/>
    </row>
    <row r="74" spans="1:7" ht="15.75">
      <c r="A74" s="706" t="s">
        <v>442</v>
      </c>
      <c r="B74" s="686"/>
      <c r="C74" s="675">
        <f>C24+C25+C50+C59+C73</f>
        <v>74280</v>
      </c>
      <c r="D74" s="675">
        <f>D24+D25+D50+D59+D73</f>
        <v>71969</v>
      </c>
      <c r="E74" s="675"/>
      <c r="F74" s="675"/>
      <c r="G74" s="675">
        <f>G24+G25+G50+G59+G73</f>
        <v>71369</v>
      </c>
    </row>
    <row r="75" spans="1:7" ht="15">
      <c r="A75" s="707" t="s">
        <v>259</v>
      </c>
      <c r="B75" s="684" t="s">
        <v>260</v>
      </c>
      <c r="C75" s="672"/>
      <c r="D75" s="672"/>
      <c r="E75" s="672"/>
      <c r="F75" s="672"/>
      <c r="G75" s="672"/>
    </row>
    <row r="76" spans="1:7" ht="15">
      <c r="A76" s="707" t="s">
        <v>443</v>
      </c>
      <c r="B76" s="684" t="s">
        <v>262</v>
      </c>
      <c r="C76" s="672"/>
      <c r="D76" s="672"/>
      <c r="E76" s="672"/>
      <c r="F76" s="672"/>
      <c r="G76" s="672"/>
    </row>
    <row r="77" spans="1:7" ht="15">
      <c r="A77" s="707" t="s">
        <v>263</v>
      </c>
      <c r="B77" s="684" t="s">
        <v>264</v>
      </c>
      <c r="C77" s="672"/>
      <c r="D77" s="672"/>
      <c r="E77" s="672"/>
      <c r="F77" s="672"/>
      <c r="G77" s="672"/>
    </row>
    <row r="78" spans="1:7" ht="15">
      <c r="A78" s="707" t="s">
        <v>265</v>
      </c>
      <c r="B78" s="684" t="s">
        <v>266</v>
      </c>
      <c r="C78" s="672"/>
      <c r="D78" s="672"/>
      <c r="E78" s="672"/>
      <c r="F78" s="672"/>
      <c r="G78" s="672"/>
    </row>
    <row r="79" spans="1:7" ht="15">
      <c r="A79" s="698" t="s">
        <v>267</v>
      </c>
      <c r="B79" s="684" t="s">
        <v>268</v>
      </c>
      <c r="C79" s="672"/>
      <c r="D79" s="672"/>
      <c r="E79" s="672"/>
      <c r="F79" s="672"/>
      <c r="G79" s="672"/>
    </row>
    <row r="80" spans="1:7" ht="15">
      <c r="A80" s="698" t="s">
        <v>269</v>
      </c>
      <c r="B80" s="684" t="s">
        <v>270</v>
      </c>
      <c r="C80" s="672"/>
      <c r="D80" s="672"/>
      <c r="E80" s="672"/>
      <c r="F80" s="672"/>
      <c r="G80" s="672"/>
    </row>
    <row r="81" spans="1:7" ht="15">
      <c r="A81" s="698" t="s">
        <v>271</v>
      </c>
      <c r="B81" s="684" t="s">
        <v>272</v>
      </c>
      <c r="C81" s="672"/>
      <c r="D81" s="672"/>
      <c r="E81" s="672"/>
      <c r="F81" s="672"/>
      <c r="G81" s="672"/>
    </row>
    <row r="82" spans="1:7" ht="15">
      <c r="A82" s="708" t="s">
        <v>273</v>
      </c>
      <c r="B82" s="686" t="s">
        <v>274</v>
      </c>
      <c r="C82" s="672"/>
      <c r="D82" s="675">
        <f>SUM(D75:D81)</f>
        <v>0</v>
      </c>
      <c r="E82" s="672"/>
      <c r="F82" s="675"/>
      <c r="G82" s="675">
        <f>SUM(G75:G81)</f>
        <v>0</v>
      </c>
    </row>
    <row r="83" spans="1:7" ht="15">
      <c r="A83" s="701" t="s">
        <v>5</v>
      </c>
      <c r="B83" s="684" t="s">
        <v>275</v>
      </c>
      <c r="C83" s="672"/>
      <c r="D83" s="672"/>
      <c r="E83" s="672"/>
      <c r="F83" s="672"/>
      <c r="G83" s="672"/>
    </row>
    <row r="84" spans="1:7" ht="15">
      <c r="A84" s="701" t="s">
        <v>276</v>
      </c>
      <c r="B84" s="684" t="s">
        <v>277</v>
      </c>
      <c r="C84" s="672"/>
      <c r="D84" s="672"/>
      <c r="E84" s="672"/>
      <c r="F84" s="672"/>
      <c r="G84" s="672"/>
    </row>
    <row r="85" spans="1:7" ht="15">
      <c r="A85" s="701" t="s">
        <v>278</v>
      </c>
      <c r="B85" s="684" t="s">
        <v>279</v>
      </c>
      <c r="C85" s="672"/>
      <c r="D85" s="672"/>
      <c r="E85" s="672"/>
      <c r="F85" s="672"/>
      <c r="G85" s="672"/>
    </row>
    <row r="86" spans="1:7" ht="15">
      <c r="A86" s="701" t="s">
        <v>280</v>
      </c>
      <c r="B86" s="684" t="s">
        <v>281</v>
      </c>
      <c r="C86" s="672"/>
      <c r="D86" s="672"/>
      <c r="E86" s="672"/>
      <c r="F86" s="672"/>
      <c r="G86" s="672"/>
    </row>
    <row r="87" spans="1:7" ht="15">
      <c r="A87" s="703" t="s">
        <v>282</v>
      </c>
      <c r="B87" s="686" t="s">
        <v>283</v>
      </c>
      <c r="C87" s="672"/>
      <c r="D87" s="675"/>
      <c r="E87" s="672"/>
      <c r="F87" s="675"/>
      <c r="G87" s="675"/>
    </row>
    <row r="88" spans="1:7" ht="15">
      <c r="A88" s="701" t="s">
        <v>444</v>
      </c>
      <c r="B88" s="684" t="s">
        <v>445</v>
      </c>
      <c r="C88" s="672"/>
      <c r="D88" s="672"/>
      <c r="E88" s="672"/>
      <c r="F88" s="672"/>
      <c r="G88" s="672"/>
    </row>
    <row r="89" spans="1:7" ht="15">
      <c r="A89" s="701" t="s">
        <v>99</v>
      </c>
      <c r="B89" s="684" t="s">
        <v>209</v>
      </c>
      <c r="C89" s="672"/>
      <c r="D89" s="672"/>
      <c r="E89" s="672"/>
      <c r="F89" s="672"/>
      <c r="G89" s="672"/>
    </row>
    <row r="90" spans="1:7" ht="15">
      <c r="A90" s="701" t="s">
        <v>446</v>
      </c>
      <c r="B90" s="684" t="s">
        <v>211</v>
      </c>
      <c r="C90" s="672"/>
      <c r="D90" s="672"/>
      <c r="E90" s="672"/>
      <c r="F90" s="672"/>
      <c r="G90" s="672"/>
    </row>
    <row r="91" spans="1:7" ht="15">
      <c r="A91" s="701" t="s">
        <v>447</v>
      </c>
      <c r="B91" s="684" t="s">
        <v>212</v>
      </c>
      <c r="C91" s="672"/>
      <c r="D91" s="672"/>
      <c r="E91" s="672"/>
      <c r="F91" s="672"/>
      <c r="G91" s="672"/>
    </row>
    <row r="92" spans="1:7" ht="15">
      <c r="A92" s="701" t="s">
        <v>448</v>
      </c>
      <c r="B92" s="684" t="s">
        <v>449</v>
      </c>
      <c r="C92" s="672"/>
      <c r="D92" s="672"/>
      <c r="E92" s="672"/>
      <c r="F92" s="672"/>
      <c r="G92" s="672"/>
    </row>
    <row r="93" spans="1:7" ht="15">
      <c r="A93" s="701" t="s">
        <v>450</v>
      </c>
      <c r="B93" s="684" t="s">
        <v>214</v>
      </c>
      <c r="C93" s="672"/>
      <c r="D93" s="672"/>
      <c r="E93" s="672"/>
      <c r="F93" s="672"/>
      <c r="G93" s="672"/>
    </row>
    <row r="94" spans="1:7" ht="15">
      <c r="A94" s="701" t="s">
        <v>451</v>
      </c>
      <c r="B94" s="684" t="s">
        <v>452</v>
      </c>
      <c r="C94" s="672"/>
      <c r="D94" s="672"/>
      <c r="E94" s="672"/>
      <c r="F94" s="672"/>
      <c r="G94" s="672"/>
    </row>
    <row r="95" spans="1:7" ht="15">
      <c r="A95" s="701" t="s">
        <v>217</v>
      </c>
      <c r="B95" s="684" t="s">
        <v>216</v>
      </c>
      <c r="C95" s="672"/>
      <c r="D95" s="672"/>
      <c r="E95" s="672"/>
      <c r="F95" s="672"/>
      <c r="G95" s="672"/>
    </row>
    <row r="96" spans="1:7" ht="15">
      <c r="A96" s="703" t="s">
        <v>453</v>
      </c>
      <c r="B96" s="686" t="s">
        <v>454</v>
      </c>
      <c r="C96" s="672"/>
      <c r="D96" s="672"/>
      <c r="E96" s="672"/>
      <c r="F96" s="672"/>
      <c r="G96" s="672"/>
    </row>
    <row r="97" spans="1:7" ht="15.75">
      <c r="A97" s="706" t="s">
        <v>455</v>
      </c>
      <c r="B97" s="686"/>
      <c r="C97" s="672"/>
      <c r="D97" s="675">
        <f>D82+D87+D96</f>
        <v>0</v>
      </c>
      <c r="E97" s="672"/>
      <c r="F97" s="675"/>
      <c r="G97" s="675">
        <f>G82+G87+G96</f>
        <v>0</v>
      </c>
    </row>
    <row r="98" spans="1:7" ht="15.75">
      <c r="A98" s="709" t="s">
        <v>456</v>
      </c>
      <c r="B98" s="687" t="s">
        <v>457</v>
      </c>
      <c r="C98" s="675">
        <f>SUM(C74:C97)</f>
        <v>74280</v>
      </c>
      <c r="D98" s="675">
        <f>D74+D97</f>
        <v>71969</v>
      </c>
      <c r="E98" s="675"/>
      <c r="F98" s="675"/>
      <c r="G98" s="675">
        <f>G74+G97</f>
        <v>71369</v>
      </c>
    </row>
    <row r="99" spans="1:23" ht="15">
      <c r="A99" s="701" t="s">
        <v>672</v>
      </c>
      <c r="B99" s="688" t="s">
        <v>673</v>
      </c>
      <c r="C99" s="677"/>
      <c r="D99" s="677"/>
      <c r="E99" s="677"/>
      <c r="F99" s="677"/>
      <c r="G99" s="677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  <c r="T99" s="354"/>
      <c r="U99" s="354"/>
      <c r="V99" s="355"/>
      <c r="W99" s="355"/>
    </row>
    <row r="100" spans="1:23" ht="15">
      <c r="A100" s="701" t="s">
        <v>674</v>
      </c>
      <c r="B100" s="688" t="s">
        <v>675</v>
      </c>
      <c r="C100" s="677"/>
      <c r="D100" s="677"/>
      <c r="E100" s="677"/>
      <c r="F100" s="677"/>
      <c r="G100" s="677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  <c r="U100" s="354"/>
      <c r="V100" s="355"/>
      <c r="W100" s="355"/>
    </row>
    <row r="101" spans="1:23" ht="15">
      <c r="A101" s="701" t="s">
        <v>676</v>
      </c>
      <c r="B101" s="688" t="s">
        <v>677</v>
      </c>
      <c r="C101" s="677"/>
      <c r="D101" s="677"/>
      <c r="E101" s="677"/>
      <c r="F101" s="677"/>
      <c r="G101" s="677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  <c r="U101" s="354"/>
      <c r="V101" s="355"/>
      <c r="W101" s="355"/>
    </row>
    <row r="102" spans="1:23" ht="15">
      <c r="A102" s="710" t="s">
        <v>458</v>
      </c>
      <c r="B102" s="689" t="s">
        <v>459</v>
      </c>
      <c r="C102" s="678"/>
      <c r="D102" s="678"/>
      <c r="E102" s="678"/>
      <c r="F102" s="678"/>
      <c r="G102" s="678"/>
      <c r="H102" s="357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  <c r="V102" s="355"/>
      <c r="W102" s="355"/>
    </row>
    <row r="103" spans="1:23" ht="15">
      <c r="A103" s="711" t="s">
        <v>678</v>
      </c>
      <c r="B103" s="688" t="s">
        <v>679</v>
      </c>
      <c r="C103" s="679"/>
      <c r="D103" s="679"/>
      <c r="E103" s="679"/>
      <c r="F103" s="679"/>
      <c r="G103" s="67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5"/>
      <c r="W103" s="355"/>
    </row>
    <row r="104" spans="1:23" ht="15">
      <c r="A104" s="711" t="s">
        <v>680</v>
      </c>
      <c r="B104" s="688" t="s">
        <v>681</v>
      </c>
      <c r="C104" s="679"/>
      <c r="D104" s="679"/>
      <c r="E104" s="679"/>
      <c r="F104" s="679"/>
      <c r="G104" s="67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5"/>
      <c r="W104" s="355"/>
    </row>
    <row r="105" spans="1:23" ht="15">
      <c r="A105" s="701" t="s">
        <v>682</v>
      </c>
      <c r="B105" s="688" t="s">
        <v>683</v>
      </c>
      <c r="C105" s="677"/>
      <c r="D105" s="677"/>
      <c r="E105" s="677"/>
      <c r="F105" s="677"/>
      <c r="G105" s="677"/>
      <c r="H105" s="354"/>
      <c r="I105" s="354"/>
      <c r="J105" s="354"/>
      <c r="K105" s="354"/>
      <c r="L105" s="354"/>
      <c r="M105" s="354"/>
      <c r="N105" s="354"/>
      <c r="O105" s="354"/>
      <c r="P105" s="354"/>
      <c r="Q105" s="354"/>
      <c r="R105" s="354"/>
      <c r="S105" s="354"/>
      <c r="T105" s="354"/>
      <c r="U105" s="354"/>
      <c r="V105" s="355"/>
      <c r="W105" s="355"/>
    </row>
    <row r="106" spans="1:23" ht="15">
      <c r="A106" s="701" t="s">
        <v>684</v>
      </c>
      <c r="B106" s="688" t="s">
        <v>685</v>
      </c>
      <c r="C106" s="677"/>
      <c r="D106" s="677"/>
      <c r="E106" s="677"/>
      <c r="F106" s="677"/>
      <c r="G106" s="677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5"/>
      <c r="W106" s="355"/>
    </row>
    <row r="107" spans="1:23" ht="15">
      <c r="A107" s="712" t="s">
        <v>460</v>
      </c>
      <c r="B107" s="689" t="s">
        <v>461</v>
      </c>
      <c r="C107" s="680"/>
      <c r="D107" s="680"/>
      <c r="E107" s="680"/>
      <c r="F107" s="680"/>
      <c r="G107" s="680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55"/>
      <c r="W107" s="355"/>
    </row>
    <row r="108" spans="1:23" ht="15">
      <c r="A108" s="711" t="s">
        <v>462</v>
      </c>
      <c r="B108" s="688" t="s">
        <v>463</v>
      </c>
      <c r="C108" s="679"/>
      <c r="D108" s="679"/>
      <c r="E108" s="679"/>
      <c r="F108" s="679"/>
      <c r="G108" s="67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5"/>
      <c r="W108" s="355"/>
    </row>
    <row r="109" spans="1:23" ht="15">
      <c r="A109" s="711" t="s">
        <v>464</v>
      </c>
      <c r="B109" s="688" t="s">
        <v>465</v>
      </c>
      <c r="C109" s="679"/>
      <c r="D109" s="679"/>
      <c r="E109" s="679"/>
      <c r="F109" s="679"/>
      <c r="G109" s="67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5"/>
      <c r="W109" s="355"/>
    </row>
    <row r="110" spans="1:23" ht="15">
      <c r="A110" s="712" t="s">
        <v>466</v>
      </c>
      <c r="B110" s="689" t="s">
        <v>467</v>
      </c>
      <c r="C110" s="679"/>
      <c r="D110" s="679"/>
      <c r="E110" s="679"/>
      <c r="F110" s="679"/>
      <c r="G110" s="67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5"/>
      <c r="W110" s="355"/>
    </row>
    <row r="111" spans="1:23" ht="15">
      <c r="A111" s="711" t="s">
        <v>468</v>
      </c>
      <c r="B111" s="688" t="s">
        <v>469</v>
      </c>
      <c r="C111" s="679"/>
      <c r="D111" s="679"/>
      <c r="E111" s="679"/>
      <c r="F111" s="679"/>
      <c r="G111" s="679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5"/>
      <c r="W111" s="355"/>
    </row>
    <row r="112" spans="1:23" ht="15">
      <c r="A112" s="711" t="s">
        <v>470</v>
      </c>
      <c r="B112" s="688" t="s">
        <v>471</v>
      </c>
      <c r="C112" s="679"/>
      <c r="D112" s="679"/>
      <c r="E112" s="679"/>
      <c r="F112" s="679"/>
      <c r="G112" s="679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5"/>
      <c r="W112" s="355"/>
    </row>
    <row r="113" spans="1:23" ht="15">
      <c r="A113" s="711" t="s">
        <v>472</v>
      </c>
      <c r="B113" s="688" t="s">
        <v>473</v>
      </c>
      <c r="C113" s="679"/>
      <c r="D113" s="679"/>
      <c r="E113" s="679"/>
      <c r="F113" s="679"/>
      <c r="G113" s="67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5"/>
      <c r="W113" s="355"/>
    </row>
    <row r="114" spans="1:23" ht="15">
      <c r="A114" s="713" t="s">
        <v>474</v>
      </c>
      <c r="B114" s="690" t="s">
        <v>475</v>
      </c>
      <c r="C114" s="680"/>
      <c r="D114" s="680"/>
      <c r="E114" s="680"/>
      <c r="F114" s="680"/>
      <c r="G114" s="680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55"/>
      <c r="W114" s="355"/>
    </row>
    <row r="115" spans="1:23" ht="15">
      <c r="A115" s="711" t="s">
        <v>476</v>
      </c>
      <c r="B115" s="688" t="s">
        <v>477</v>
      </c>
      <c r="C115" s="679"/>
      <c r="D115" s="679"/>
      <c r="E115" s="679"/>
      <c r="F115" s="679"/>
      <c r="G115" s="67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5"/>
      <c r="W115" s="355"/>
    </row>
    <row r="116" spans="1:23" ht="15">
      <c r="A116" s="701" t="s">
        <v>478</v>
      </c>
      <c r="B116" s="688" t="s">
        <v>479</v>
      </c>
      <c r="C116" s="677"/>
      <c r="D116" s="677"/>
      <c r="E116" s="677"/>
      <c r="F116" s="677"/>
      <c r="G116" s="677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4"/>
      <c r="V116" s="355"/>
      <c r="W116" s="355"/>
    </row>
    <row r="117" spans="1:23" ht="15">
      <c r="A117" s="711" t="s">
        <v>480</v>
      </c>
      <c r="B117" s="688" t="s">
        <v>481</v>
      </c>
      <c r="C117" s="679"/>
      <c r="D117" s="679"/>
      <c r="E117" s="679"/>
      <c r="F117" s="679"/>
      <c r="G117" s="67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5"/>
      <c r="W117" s="355"/>
    </row>
    <row r="118" spans="1:23" ht="15">
      <c r="A118" s="711" t="s">
        <v>482</v>
      </c>
      <c r="B118" s="688" t="s">
        <v>483</v>
      </c>
      <c r="C118" s="679"/>
      <c r="D118" s="679"/>
      <c r="E118" s="679"/>
      <c r="F118" s="679"/>
      <c r="G118" s="67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5"/>
      <c r="W118" s="355"/>
    </row>
    <row r="119" spans="1:23" ht="15">
      <c r="A119" s="713" t="s">
        <v>484</v>
      </c>
      <c r="B119" s="690" t="s">
        <v>485</v>
      </c>
      <c r="C119" s="680"/>
      <c r="D119" s="680"/>
      <c r="E119" s="680"/>
      <c r="F119" s="680"/>
      <c r="G119" s="680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  <c r="V119" s="355"/>
      <c r="W119" s="355"/>
    </row>
    <row r="120" spans="1:23" ht="15">
      <c r="A120" s="701" t="s">
        <v>486</v>
      </c>
      <c r="B120" s="688" t="s">
        <v>487</v>
      </c>
      <c r="C120" s="677"/>
      <c r="D120" s="677"/>
      <c r="E120" s="677"/>
      <c r="F120" s="677"/>
      <c r="G120" s="677"/>
      <c r="H120" s="354"/>
      <c r="I120" s="354"/>
      <c r="J120" s="354"/>
      <c r="K120" s="354"/>
      <c r="L120" s="354"/>
      <c r="M120" s="354"/>
      <c r="N120" s="354"/>
      <c r="O120" s="354"/>
      <c r="P120" s="354"/>
      <c r="Q120" s="354"/>
      <c r="R120" s="354"/>
      <c r="S120" s="354"/>
      <c r="T120" s="354"/>
      <c r="U120" s="354"/>
      <c r="V120" s="355"/>
      <c r="W120" s="355"/>
    </row>
    <row r="121" spans="1:23" ht="15.75">
      <c r="A121" s="714" t="s">
        <v>488</v>
      </c>
      <c r="B121" s="691" t="s">
        <v>489</v>
      </c>
      <c r="C121" s="680"/>
      <c r="D121" s="680"/>
      <c r="E121" s="680"/>
      <c r="F121" s="680"/>
      <c r="G121" s="680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55"/>
      <c r="W121" s="355"/>
    </row>
    <row r="122" spans="1:23" ht="15.75">
      <c r="A122" s="715" t="s">
        <v>490</v>
      </c>
      <c r="B122" s="692"/>
      <c r="C122" s="675">
        <f>SUM(C98:C121)</f>
        <v>74280</v>
      </c>
      <c r="D122" s="675">
        <f>SUM(D98:D121)</f>
        <v>71969</v>
      </c>
      <c r="E122" s="675"/>
      <c r="F122" s="675"/>
      <c r="G122" s="675">
        <f>SUM(G98:G121)</f>
        <v>71369</v>
      </c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</row>
    <row r="123" spans="2:23" ht="15">
      <c r="B123" s="355"/>
      <c r="C123" s="355"/>
      <c r="D123" s="355"/>
      <c r="E123" s="355"/>
      <c r="F123" s="355"/>
      <c r="G123" s="434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</row>
    <row r="124" spans="2:23" ht="15">
      <c r="B124" s="355"/>
      <c r="C124" s="355"/>
      <c r="D124" s="355"/>
      <c r="E124" s="355"/>
      <c r="F124" s="355"/>
      <c r="G124" s="434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</row>
    <row r="125" spans="2:23" ht="15">
      <c r="B125" s="355"/>
      <c r="C125" s="355"/>
      <c r="D125" s="355"/>
      <c r="E125" s="355"/>
      <c r="F125" s="355"/>
      <c r="G125" s="434"/>
      <c r="H125" s="355"/>
      <c r="I125" s="355"/>
      <c r="J125" s="355"/>
      <c r="K125" s="355"/>
      <c r="L125" s="355"/>
      <c r="M125" s="355"/>
      <c r="N125" s="355"/>
      <c r="O125" s="355"/>
      <c r="P125" s="355"/>
      <c r="Q125" s="355"/>
      <c r="R125" s="355"/>
      <c r="S125" s="355"/>
      <c r="T125" s="355"/>
      <c r="U125" s="355"/>
      <c r="V125" s="355"/>
      <c r="W125" s="355"/>
    </row>
    <row r="126" spans="2:23" ht="15">
      <c r="B126" s="355"/>
      <c r="C126" s="355"/>
      <c r="D126" s="355"/>
      <c r="E126" s="355"/>
      <c r="F126" s="355"/>
      <c r="G126" s="434"/>
      <c r="H126" s="355"/>
      <c r="I126" s="355"/>
      <c r="J126" s="355"/>
      <c r="K126" s="355"/>
      <c r="L126" s="355"/>
      <c r="M126" s="355"/>
      <c r="N126" s="355"/>
      <c r="O126" s="355"/>
      <c r="P126" s="355"/>
      <c r="Q126" s="355"/>
      <c r="R126" s="355"/>
      <c r="S126" s="355"/>
      <c r="T126" s="355"/>
      <c r="U126" s="355"/>
      <c r="V126" s="355"/>
      <c r="W126" s="355"/>
    </row>
    <row r="127" spans="2:23" ht="15">
      <c r="B127" s="355"/>
      <c r="C127" s="355"/>
      <c r="D127" s="355"/>
      <c r="E127" s="355"/>
      <c r="F127" s="355"/>
      <c r="G127" s="434"/>
      <c r="H127" s="355"/>
      <c r="I127" s="355"/>
      <c r="J127" s="355"/>
      <c r="K127" s="355"/>
      <c r="L127" s="355"/>
      <c r="M127" s="355"/>
      <c r="N127" s="355"/>
      <c r="O127" s="355"/>
      <c r="P127" s="355"/>
      <c r="Q127" s="355"/>
      <c r="R127" s="355"/>
      <c r="S127" s="355"/>
      <c r="T127" s="355"/>
      <c r="U127" s="355"/>
      <c r="V127" s="355"/>
      <c r="W127" s="355"/>
    </row>
    <row r="128" spans="2:23" ht="15">
      <c r="B128" s="355"/>
      <c r="C128" s="355"/>
      <c r="D128" s="355"/>
      <c r="E128" s="355"/>
      <c r="F128" s="355"/>
      <c r="G128" s="434"/>
      <c r="H128" s="355"/>
      <c r="I128" s="355"/>
      <c r="J128" s="355"/>
      <c r="K128" s="355"/>
      <c r="L128" s="355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  <c r="W128" s="355"/>
    </row>
    <row r="129" spans="2:23" ht="15">
      <c r="B129" s="355"/>
      <c r="C129" s="355"/>
      <c r="D129" s="355"/>
      <c r="E129" s="355"/>
      <c r="F129" s="355"/>
      <c r="G129" s="434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</row>
    <row r="130" spans="2:23" ht="15">
      <c r="B130" s="355"/>
      <c r="C130" s="355"/>
      <c r="D130" s="355"/>
      <c r="E130" s="355"/>
      <c r="F130" s="355"/>
      <c r="G130" s="434"/>
      <c r="H130" s="355"/>
      <c r="I130" s="355"/>
      <c r="J130" s="355"/>
      <c r="K130" s="355"/>
      <c r="L130" s="355"/>
      <c r="M130" s="355"/>
      <c r="N130" s="355"/>
      <c r="O130" s="355"/>
      <c r="P130" s="355"/>
      <c r="Q130" s="355"/>
      <c r="R130" s="355"/>
      <c r="S130" s="355"/>
      <c r="T130" s="355"/>
      <c r="U130" s="355"/>
      <c r="V130" s="355"/>
      <c r="W130" s="355"/>
    </row>
    <row r="131" spans="2:23" ht="15">
      <c r="B131" s="355"/>
      <c r="C131" s="355"/>
      <c r="D131" s="355"/>
      <c r="E131" s="355"/>
      <c r="F131" s="355"/>
      <c r="G131" s="434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</row>
    <row r="132" spans="2:23" ht="15">
      <c r="B132" s="355"/>
      <c r="C132" s="355"/>
      <c r="D132" s="355"/>
      <c r="E132" s="355"/>
      <c r="F132" s="355"/>
      <c r="G132" s="434"/>
      <c r="H132" s="355"/>
      <c r="I132" s="355"/>
      <c r="J132" s="355"/>
      <c r="K132" s="355"/>
      <c r="L132" s="355"/>
      <c r="M132" s="355"/>
      <c r="N132" s="355"/>
      <c r="O132" s="355"/>
      <c r="P132" s="355"/>
      <c r="Q132" s="355"/>
      <c r="R132" s="355"/>
      <c r="S132" s="355"/>
      <c r="T132" s="355"/>
      <c r="U132" s="355"/>
      <c r="V132" s="355"/>
      <c r="W132" s="355"/>
    </row>
    <row r="133" spans="2:23" ht="15">
      <c r="B133" s="355"/>
      <c r="C133" s="355"/>
      <c r="D133" s="355"/>
      <c r="E133" s="355"/>
      <c r="F133" s="355"/>
      <c r="G133" s="434"/>
      <c r="H133" s="355"/>
      <c r="I133" s="355"/>
      <c r="J133" s="355"/>
      <c r="K133" s="355"/>
      <c r="L133" s="355"/>
      <c r="M133" s="355"/>
      <c r="N133" s="355"/>
      <c r="O133" s="355"/>
      <c r="P133" s="355"/>
      <c r="Q133" s="355"/>
      <c r="R133" s="355"/>
      <c r="S133" s="355"/>
      <c r="T133" s="355"/>
      <c r="U133" s="355"/>
      <c r="V133" s="355"/>
      <c r="W133" s="355"/>
    </row>
    <row r="134" spans="2:23" ht="15">
      <c r="B134" s="355"/>
      <c r="C134" s="355"/>
      <c r="D134" s="355"/>
      <c r="E134" s="355"/>
      <c r="F134" s="355"/>
      <c r="G134" s="434"/>
      <c r="H134" s="355"/>
      <c r="I134" s="355"/>
      <c r="J134" s="355"/>
      <c r="K134" s="355"/>
      <c r="L134" s="355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  <c r="W134" s="355"/>
    </row>
    <row r="135" spans="2:23" ht="15">
      <c r="B135" s="355"/>
      <c r="C135" s="355"/>
      <c r="D135" s="355"/>
      <c r="E135" s="355"/>
      <c r="F135" s="355"/>
      <c r="G135" s="434"/>
      <c r="H135" s="355"/>
      <c r="I135" s="355"/>
      <c r="J135" s="355"/>
      <c r="K135" s="355"/>
      <c r="L135" s="355"/>
      <c r="M135" s="355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</row>
    <row r="136" spans="2:23" ht="15">
      <c r="B136" s="355"/>
      <c r="C136" s="355"/>
      <c r="D136" s="355"/>
      <c r="E136" s="355"/>
      <c r="F136" s="355"/>
      <c r="G136" s="434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5"/>
      <c r="S136" s="355"/>
      <c r="T136" s="355"/>
      <c r="U136" s="355"/>
      <c r="V136" s="355"/>
      <c r="W136" s="355"/>
    </row>
    <row r="137" spans="2:23" ht="15">
      <c r="B137" s="355"/>
      <c r="C137" s="355"/>
      <c r="D137" s="355"/>
      <c r="E137" s="355"/>
      <c r="F137" s="355"/>
      <c r="G137" s="434"/>
      <c r="H137" s="355"/>
      <c r="I137" s="355"/>
      <c r="J137" s="355"/>
      <c r="K137" s="355"/>
      <c r="L137" s="355"/>
      <c r="M137" s="355"/>
      <c r="N137" s="355"/>
      <c r="O137" s="355"/>
      <c r="P137" s="355"/>
      <c r="Q137" s="355"/>
      <c r="R137" s="355"/>
      <c r="S137" s="355"/>
      <c r="T137" s="355"/>
      <c r="U137" s="355"/>
      <c r="V137" s="355"/>
      <c r="W137" s="355"/>
    </row>
    <row r="138" spans="2:23" ht="15">
      <c r="B138" s="355"/>
      <c r="C138" s="355"/>
      <c r="D138" s="355"/>
      <c r="E138" s="355"/>
      <c r="F138" s="355"/>
      <c r="G138" s="434"/>
      <c r="H138" s="355"/>
      <c r="I138" s="355"/>
      <c r="J138" s="355"/>
      <c r="K138" s="355"/>
      <c r="L138" s="355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</row>
    <row r="139" spans="2:23" ht="15">
      <c r="B139" s="355"/>
      <c r="C139" s="355"/>
      <c r="D139" s="355"/>
      <c r="E139" s="355"/>
      <c r="F139" s="355"/>
      <c r="G139" s="434"/>
      <c r="H139" s="355"/>
      <c r="I139" s="355"/>
      <c r="J139" s="355"/>
      <c r="K139" s="355"/>
      <c r="L139" s="355"/>
      <c r="M139" s="355"/>
      <c r="N139" s="355"/>
      <c r="O139" s="355"/>
      <c r="P139" s="355"/>
      <c r="Q139" s="355"/>
      <c r="R139" s="355"/>
      <c r="S139" s="355"/>
      <c r="T139" s="355"/>
      <c r="U139" s="355"/>
      <c r="V139" s="355"/>
      <c r="W139" s="355"/>
    </row>
    <row r="140" spans="2:23" ht="15">
      <c r="B140" s="355"/>
      <c r="C140" s="355"/>
      <c r="D140" s="355"/>
      <c r="E140" s="355"/>
      <c r="F140" s="355"/>
      <c r="G140" s="434"/>
      <c r="H140" s="355"/>
      <c r="I140" s="355"/>
      <c r="J140" s="355"/>
      <c r="K140" s="355"/>
      <c r="L140" s="355"/>
      <c r="M140" s="355"/>
      <c r="N140" s="355"/>
      <c r="O140" s="355"/>
      <c r="P140" s="355"/>
      <c r="Q140" s="355"/>
      <c r="R140" s="355"/>
      <c r="S140" s="355"/>
      <c r="T140" s="355"/>
      <c r="U140" s="355"/>
      <c r="V140" s="355"/>
      <c r="W140" s="355"/>
    </row>
    <row r="141" spans="2:23" ht="15">
      <c r="B141" s="355"/>
      <c r="C141" s="355"/>
      <c r="D141" s="355"/>
      <c r="E141" s="355"/>
      <c r="F141" s="355"/>
      <c r="G141" s="434"/>
      <c r="H141" s="355"/>
      <c r="I141" s="355"/>
      <c r="J141" s="355"/>
      <c r="K141" s="355"/>
      <c r="L141" s="355"/>
      <c r="M141" s="355"/>
      <c r="N141" s="355"/>
      <c r="O141" s="355"/>
      <c r="P141" s="355"/>
      <c r="Q141" s="355"/>
      <c r="R141" s="355"/>
      <c r="S141" s="355"/>
      <c r="T141" s="355"/>
      <c r="U141" s="355"/>
      <c r="V141" s="355"/>
      <c r="W141" s="355"/>
    </row>
    <row r="142" spans="2:23" ht="15">
      <c r="B142" s="355"/>
      <c r="C142" s="355"/>
      <c r="D142" s="355"/>
      <c r="E142" s="355"/>
      <c r="F142" s="355"/>
      <c r="G142" s="434"/>
      <c r="H142" s="355"/>
      <c r="I142" s="355"/>
      <c r="J142" s="355"/>
      <c r="K142" s="355"/>
      <c r="L142" s="355"/>
      <c r="M142" s="355"/>
      <c r="N142" s="355"/>
      <c r="O142" s="355"/>
      <c r="P142" s="355"/>
      <c r="Q142" s="355"/>
      <c r="R142" s="355"/>
      <c r="S142" s="355"/>
      <c r="T142" s="355"/>
      <c r="U142" s="355"/>
      <c r="V142" s="355"/>
      <c r="W142" s="355"/>
    </row>
    <row r="143" spans="2:23" ht="15">
      <c r="B143" s="355"/>
      <c r="C143" s="355"/>
      <c r="D143" s="355"/>
      <c r="E143" s="355"/>
      <c r="F143" s="355"/>
      <c r="G143" s="434"/>
      <c r="H143" s="355"/>
      <c r="I143" s="355"/>
      <c r="J143" s="355"/>
      <c r="K143" s="355"/>
      <c r="L143" s="355"/>
      <c r="M143" s="355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</row>
    <row r="144" spans="2:23" ht="15">
      <c r="B144" s="355"/>
      <c r="C144" s="355"/>
      <c r="D144" s="355"/>
      <c r="E144" s="355"/>
      <c r="F144" s="355"/>
      <c r="G144" s="434"/>
      <c r="H144" s="355"/>
      <c r="I144" s="355"/>
      <c r="J144" s="355"/>
      <c r="K144" s="355"/>
      <c r="L144" s="355"/>
      <c r="M144" s="355"/>
      <c r="N144" s="355"/>
      <c r="O144" s="355"/>
      <c r="P144" s="355"/>
      <c r="Q144" s="355"/>
      <c r="R144" s="355"/>
      <c r="S144" s="355"/>
      <c r="T144" s="355"/>
      <c r="U144" s="355"/>
      <c r="V144" s="355"/>
      <c r="W144" s="355"/>
    </row>
    <row r="145" spans="2:23" ht="15">
      <c r="B145" s="355"/>
      <c r="C145" s="355"/>
      <c r="D145" s="355"/>
      <c r="E145" s="355"/>
      <c r="F145" s="355"/>
      <c r="G145" s="434"/>
      <c r="H145" s="355"/>
      <c r="I145" s="355"/>
      <c r="J145" s="355"/>
      <c r="K145" s="355"/>
      <c r="L145" s="355"/>
      <c r="M145" s="355"/>
      <c r="N145" s="355"/>
      <c r="O145" s="355"/>
      <c r="P145" s="355"/>
      <c r="Q145" s="355"/>
      <c r="R145" s="355"/>
      <c r="S145" s="355"/>
      <c r="T145" s="355"/>
      <c r="U145" s="355"/>
      <c r="V145" s="355"/>
      <c r="W145" s="355"/>
    </row>
    <row r="146" spans="2:23" ht="15">
      <c r="B146" s="355"/>
      <c r="C146" s="355"/>
      <c r="D146" s="355"/>
      <c r="E146" s="355"/>
      <c r="F146" s="355"/>
      <c r="G146" s="434"/>
      <c r="H146" s="355"/>
      <c r="I146" s="355"/>
      <c r="J146" s="355"/>
      <c r="K146" s="355"/>
      <c r="L146" s="355"/>
      <c r="M146" s="355"/>
      <c r="N146" s="355"/>
      <c r="O146" s="355"/>
      <c r="P146" s="355"/>
      <c r="Q146" s="355"/>
      <c r="R146" s="355"/>
      <c r="S146" s="355"/>
      <c r="T146" s="355"/>
      <c r="U146" s="355"/>
      <c r="V146" s="355"/>
      <c r="W146" s="355"/>
    </row>
    <row r="147" spans="2:23" ht="15">
      <c r="B147" s="355"/>
      <c r="C147" s="355"/>
      <c r="D147" s="355"/>
      <c r="E147" s="355"/>
      <c r="F147" s="355"/>
      <c r="G147" s="434"/>
      <c r="H147" s="355"/>
      <c r="I147" s="355"/>
      <c r="J147" s="355"/>
      <c r="K147" s="355"/>
      <c r="L147" s="355"/>
      <c r="M147" s="355"/>
      <c r="N147" s="355"/>
      <c r="O147" s="355"/>
      <c r="P147" s="355"/>
      <c r="Q147" s="355"/>
      <c r="R147" s="355"/>
      <c r="S147" s="355"/>
      <c r="T147" s="355"/>
      <c r="U147" s="355"/>
      <c r="V147" s="355"/>
      <c r="W147" s="355"/>
    </row>
    <row r="148" spans="2:23" ht="15">
      <c r="B148" s="355"/>
      <c r="C148" s="355"/>
      <c r="D148" s="355"/>
      <c r="E148" s="355"/>
      <c r="F148" s="355"/>
      <c r="G148" s="434"/>
      <c r="H148" s="355"/>
      <c r="I148" s="355"/>
      <c r="J148" s="355"/>
      <c r="K148" s="355"/>
      <c r="L148" s="355"/>
      <c r="M148" s="355"/>
      <c r="N148" s="355"/>
      <c r="O148" s="355"/>
      <c r="P148" s="355"/>
      <c r="Q148" s="355"/>
      <c r="R148" s="355"/>
      <c r="S148" s="355"/>
      <c r="T148" s="355"/>
      <c r="U148" s="355"/>
      <c r="V148" s="355"/>
      <c r="W148" s="355"/>
    </row>
    <row r="149" spans="2:23" ht="15">
      <c r="B149" s="355"/>
      <c r="C149" s="355"/>
      <c r="D149" s="355"/>
      <c r="E149" s="355"/>
      <c r="F149" s="355"/>
      <c r="G149" s="434"/>
      <c r="H149" s="355"/>
      <c r="I149" s="355"/>
      <c r="J149" s="355"/>
      <c r="K149" s="355"/>
      <c r="L149" s="355"/>
      <c r="M149" s="355"/>
      <c r="N149" s="355"/>
      <c r="O149" s="355"/>
      <c r="P149" s="355"/>
      <c r="Q149" s="355"/>
      <c r="R149" s="355"/>
      <c r="S149" s="355"/>
      <c r="T149" s="355"/>
      <c r="U149" s="355"/>
      <c r="V149" s="355"/>
      <c r="W149" s="355"/>
    </row>
    <row r="150" spans="2:23" ht="15">
      <c r="B150" s="355"/>
      <c r="C150" s="355"/>
      <c r="D150" s="355"/>
      <c r="E150" s="355"/>
      <c r="F150" s="355"/>
      <c r="G150" s="434"/>
      <c r="H150" s="355"/>
      <c r="I150" s="355"/>
      <c r="J150" s="355"/>
      <c r="K150" s="355"/>
      <c r="L150" s="355"/>
      <c r="M150" s="355"/>
      <c r="N150" s="355"/>
      <c r="O150" s="355"/>
      <c r="P150" s="355"/>
      <c r="Q150" s="355"/>
      <c r="R150" s="355"/>
      <c r="S150" s="355"/>
      <c r="T150" s="355"/>
      <c r="U150" s="355"/>
      <c r="V150" s="355"/>
      <c r="W150" s="355"/>
    </row>
    <row r="151" spans="2:23" ht="15">
      <c r="B151" s="355"/>
      <c r="C151" s="355"/>
      <c r="D151" s="355"/>
      <c r="E151" s="355"/>
      <c r="F151" s="355"/>
      <c r="G151" s="434"/>
      <c r="H151" s="355"/>
      <c r="I151" s="355"/>
      <c r="J151" s="355"/>
      <c r="K151" s="355"/>
      <c r="L151" s="355"/>
      <c r="M151" s="355"/>
      <c r="N151" s="355"/>
      <c r="O151" s="355"/>
      <c r="P151" s="355"/>
      <c r="Q151" s="355"/>
      <c r="R151" s="355"/>
      <c r="S151" s="355"/>
      <c r="T151" s="355"/>
      <c r="U151" s="355"/>
      <c r="V151" s="355"/>
      <c r="W151" s="355"/>
    </row>
    <row r="152" spans="2:23" ht="15">
      <c r="B152" s="355"/>
      <c r="C152" s="355"/>
      <c r="D152" s="355"/>
      <c r="E152" s="355"/>
      <c r="F152" s="355"/>
      <c r="G152" s="434"/>
      <c r="H152" s="355"/>
      <c r="I152" s="355"/>
      <c r="J152" s="355"/>
      <c r="K152" s="355"/>
      <c r="L152" s="355"/>
      <c r="M152" s="355"/>
      <c r="N152" s="355"/>
      <c r="O152" s="355"/>
      <c r="P152" s="355"/>
      <c r="Q152" s="355"/>
      <c r="R152" s="355"/>
      <c r="S152" s="355"/>
      <c r="T152" s="355"/>
      <c r="U152" s="355"/>
      <c r="V152" s="355"/>
      <c r="W152" s="355"/>
    </row>
    <row r="153" spans="2:23" ht="15">
      <c r="B153" s="355"/>
      <c r="C153" s="355"/>
      <c r="D153" s="355"/>
      <c r="E153" s="355"/>
      <c r="F153" s="355"/>
      <c r="G153" s="434"/>
      <c r="H153" s="355"/>
      <c r="I153" s="355"/>
      <c r="J153" s="355"/>
      <c r="K153" s="355"/>
      <c r="L153" s="355"/>
      <c r="M153" s="355"/>
      <c r="N153" s="355"/>
      <c r="O153" s="355"/>
      <c r="P153" s="355"/>
      <c r="Q153" s="355"/>
      <c r="R153" s="355"/>
      <c r="S153" s="355"/>
      <c r="T153" s="355"/>
      <c r="U153" s="355"/>
      <c r="V153" s="355"/>
      <c r="W153" s="355"/>
    </row>
    <row r="154" spans="2:23" ht="15">
      <c r="B154" s="355"/>
      <c r="C154" s="355"/>
      <c r="D154" s="355"/>
      <c r="E154" s="355"/>
      <c r="F154" s="355"/>
      <c r="G154" s="434"/>
      <c r="H154" s="355"/>
      <c r="I154" s="355"/>
      <c r="J154" s="355"/>
      <c r="K154" s="355"/>
      <c r="L154" s="355"/>
      <c r="M154" s="355"/>
      <c r="N154" s="355"/>
      <c r="O154" s="355"/>
      <c r="P154" s="355"/>
      <c r="Q154" s="355"/>
      <c r="R154" s="355"/>
      <c r="S154" s="355"/>
      <c r="T154" s="355"/>
      <c r="U154" s="355"/>
      <c r="V154" s="355"/>
      <c r="W154" s="355"/>
    </row>
    <row r="155" spans="2:23" ht="15">
      <c r="B155" s="355"/>
      <c r="C155" s="355"/>
      <c r="D155" s="355"/>
      <c r="E155" s="355"/>
      <c r="F155" s="355"/>
      <c r="G155" s="434"/>
      <c r="H155" s="355"/>
      <c r="I155" s="355"/>
      <c r="J155" s="355"/>
      <c r="K155" s="355"/>
      <c r="L155" s="355"/>
      <c r="M155" s="355"/>
      <c r="N155" s="355"/>
      <c r="O155" s="355"/>
      <c r="P155" s="355"/>
      <c r="Q155" s="355"/>
      <c r="R155" s="355"/>
      <c r="S155" s="355"/>
      <c r="T155" s="355"/>
      <c r="U155" s="355"/>
      <c r="V155" s="355"/>
      <c r="W155" s="355"/>
    </row>
    <row r="156" spans="2:23" ht="15">
      <c r="B156" s="355"/>
      <c r="C156" s="355"/>
      <c r="D156" s="355"/>
      <c r="E156" s="355"/>
      <c r="F156" s="355"/>
      <c r="G156" s="434"/>
      <c r="H156" s="355"/>
      <c r="I156" s="355"/>
      <c r="J156" s="355"/>
      <c r="K156" s="355"/>
      <c r="L156" s="355"/>
      <c r="M156" s="355"/>
      <c r="N156" s="355"/>
      <c r="O156" s="355"/>
      <c r="P156" s="355"/>
      <c r="Q156" s="355"/>
      <c r="R156" s="355"/>
      <c r="S156" s="355"/>
      <c r="T156" s="355"/>
      <c r="U156" s="355"/>
      <c r="V156" s="355"/>
      <c r="W156" s="355"/>
    </row>
    <row r="157" spans="2:23" ht="15">
      <c r="B157" s="355"/>
      <c r="C157" s="355"/>
      <c r="D157" s="355"/>
      <c r="E157" s="355"/>
      <c r="F157" s="355"/>
      <c r="G157" s="434"/>
      <c r="H157" s="355"/>
      <c r="I157" s="355"/>
      <c r="J157" s="355"/>
      <c r="K157" s="355"/>
      <c r="L157" s="355"/>
      <c r="M157" s="355"/>
      <c r="N157" s="355"/>
      <c r="O157" s="355"/>
      <c r="P157" s="355"/>
      <c r="Q157" s="355"/>
      <c r="R157" s="355"/>
      <c r="S157" s="355"/>
      <c r="T157" s="355"/>
      <c r="U157" s="355"/>
      <c r="V157" s="355"/>
      <c r="W157" s="355"/>
    </row>
    <row r="158" spans="2:23" ht="15">
      <c r="B158" s="355"/>
      <c r="C158" s="355"/>
      <c r="D158" s="355"/>
      <c r="E158" s="355"/>
      <c r="F158" s="355"/>
      <c r="G158" s="434"/>
      <c r="H158" s="355"/>
      <c r="I158" s="355"/>
      <c r="J158" s="355"/>
      <c r="K158" s="355"/>
      <c r="L158" s="355"/>
      <c r="M158" s="355"/>
      <c r="N158" s="355"/>
      <c r="O158" s="355"/>
      <c r="P158" s="355"/>
      <c r="Q158" s="355"/>
      <c r="R158" s="355"/>
      <c r="S158" s="355"/>
      <c r="T158" s="355"/>
      <c r="U158" s="355"/>
      <c r="V158" s="355"/>
      <c r="W158" s="355"/>
    </row>
    <row r="159" spans="2:23" ht="15">
      <c r="B159" s="355"/>
      <c r="C159" s="355"/>
      <c r="D159" s="355"/>
      <c r="E159" s="355"/>
      <c r="F159" s="355"/>
      <c r="G159" s="434"/>
      <c r="H159" s="355"/>
      <c r="I159" s="355"/>
      <c r="J159" s="355"/>
      <c r="K159" s="355"/>
      <c r="L159" s="355"/>
      <c r="M159" s="355"/>
      <c r="N159" s="355"/>
      <c r="O159" s="355"/>
      <c r="P159" s="355"/>
      <c r="Q159" s="355"/>
      <c r="R159" s="355"/>
      <c r="S159" s="355"/>
      <c r="T159" s="355"/>
      <c r="U159" s="355"/>
      <c r="V159" s="355"/>
      <c r="W159" s="355"/>
    </row>
    <row r="160" spans="2:23" ht="15">
      <c r="B160" s="355"/>
      <c r="C160" s="355"/>
      <c r="D160" s="355"/>
      <c r="E160" s="355"/>
      <c r="F160" s="355"/>
      <c r="G160" s="434"/>
      <c r="H160" s="355"/>
      <c r="I160" s="355"/>
      <c r="J160" s="355"/>
      <c r="K160" s="355"/>
      <c r="L160" s="355"/>
      <c r="M160" s="355"/>
      <c r="N160" s="355"/>
      <c r="O160" s="355"/>
      <c r="P160" s="355"/>
      <c r="Q160" s="355"/>
      <c r="R160" s="355"/>
      <c r="S160" s="355"/>
      <c r="T160" s="355"/>
      <c r="U160" s="355"/>
      <c r="V160" s="355"/>
      <c r="W160" s="355"/>
    </row>
    <row r="161" spans="2:23" ht="15">
      <c r="B161" s="355"/>
      <c r="C161" s="355"/>
      <c r="D161" s="355"/>
      <c r="E161" s="355"/>
      <c r="F161" s="355"/>
      <c r="G161" s="434"/>
      <c r="H161" s="355"/>
      <c r="I161" s="355"/>
      <c r="J161" s="355"/>
      <c r="K161" s="355"/>
      <c r="L161" s="355"/>
      <c r="M161" s="355"/>
      <c r="N161" s="355"/>
      <c r="O161" s="355"/>
      <c r="P161" s="355"/>
      <c r="Q161" s="355"/>
      <c r="R161" s="355"/>
      <c r="S161" s="355"/>
      <c r="T161" s="355"/>
      <c r="U161" s="355"/>
      <c r="V161" s="355"/>
      <c r="W161" s="355"/>
    </row>
    <row r="162" spans="2:23" ht="15">
      <c r="B162" s="355"/>
      <c r="C162" s="355"/>
      <c r="D162" s="355"/>
      <c r="E162" s="355"/>
      <c r="F162" s="355"/>
      <c r="G162" s="434"/>
      <c r="H162" s="355"/>
      <c r="I162" s="355"/>
      <c r="J162" s="355"/>
      <c r="K162" s="355"/>
      <c r="L162" s="355"/>
      <c r="M162" s="355"/>
      <c r="N162" s="355"/>
      <c r="O162" s="355"/>
      <c r="P162" s="355"/>
      <c r="Q162" s="355"/>
      <c r="R162" s="355"/>
      <c r="S162" s="355"/>
      <c r="T162" s="355"/>
      <c r="U162" s="355"/>
      <c r="V162" s="355"/>
      <c r="W162" s="355"/>
    </row>
    <row r="163" spans="2:23" ht="15">
      <c r="B163" s="355"/>
      <c r="C163" s="355"/>
      <c r="D163" s="355"/>
      <c r="E163" s="355"/>
      <c r="F163" s="355"/>
      <c r="G163" s="434"/>
      <c r="H163" s="355"/>
      <c r="I163" s="355"/>
      <c r="J163" s="355"/>
      <c r="K163" s="355"/>
      <c r="L163" s="355"/>
      <c r="M163" s="355"/>
      <c r="N163" s="355"/>
      <c r="O163" s="355"/>
      <c r="P163" s="355"/>
      <c r="Q163" s="355"/>
      <c r="R163" s="355"/>
      <c r="S163" s="355"/>
      <c r="T163" s="355"/>
      <c r="U163" s="355"/>
      <c r="V163" s="355"/>
      <c r="W163" s="355"/>
    </row>
    <row r="164" spans="2:23" ht="15">
      <c r="B164" s="355"/>
      <c r="C164" s="355"/>
      <c r="D164" s="355"/>
      <c r="E164" s="355"/>
      <c r="F164" s="355"/>
      <c r="G164" s="434"/>
      <c r="H164" s="355"/>
      <c r="I164" s="355"/>
      <c r="J164" s="355"/>
      <c r="K164" s="355"/>
      <c r="L164" s="355"/>
      <c r="M164" s="355"/>
      <c r="N164" s="355"/>
      <c r="O164" s="355"/>
      <c r="P164" s="355"/>
      <c r="Q164" s="355"/>
      <c r="R164" s="355"/>
      <c r="S164" s="355"/>
      <c r="T164" s="355"/>
      <c r="U164" s="355"/>
      <c r="V164" s="355"/>
      <c r="W164" s="355"/>
    </row>
    <row r="165" spans="2:23" ht="15">
      <c r="B165" s="355"/>
      <c r="C165" s="355"/>
      <c r="D165" s="355"/>
      <c r="E165" s="355"/>
      <c r="F165" s="355"/>
      <c r="G165" s="434"/>
      <c r="H165" s="355"/>
      <c r="I165" s="355"/>
      <c r="J165" s="355"/>
      <c r="K165" s="355"/>
      <c r="L165" s="355"/>
      <c r="M165" s="355"/>
      <c r="N165" s="355"/>
      <c r="O165" s="355"/>
      <c r="P165" s="355"/>
      <c r="Q165" s="355"/>
      <c r="R165" s="355"/>
      <c r="S165" s="355"/>
      <c r="T165" s="355"/>
      <c r="U165" s="355"/>
      <c r="V165" s="355"/>
      <c r="W165" s="355"/>
    </row>
    <row r="166" spans="2:23" ht="15">
      <c r="B166" s="355"/>
      <c r="C166" s="355"/>
      <c r="D166" s="355"/>
      <c r="E166" s="355"/>
      <c r="F166" s="355"/>
      <c r="G166" s="434"/>
      <c r="H166" s="355"/>
      <c r="I166" s="355"/>
      <c r="J166" s="355"/>
      <c r="K166" s="355"/>
      <c r="L166" s="355"/>
      <c r="M166" s="355"/>
      <c r="N166" s="355"/>
      <c r="O166" s="355"/>
      <c r="P166" s="355"/>
      <c r="Q166" s="355"/>
      <c r="R166" s="355"/>
      <c r="S166" s="355"/>
      <c r="T166" s="355"/>
      <c r="U166" s="355"/>
      <c r="V166" s="355"/>
      <c r="W166" s="355"/>
    </row>
    <row r="167" spans="2:23" ht="15">
      <c r="B167" s="355"/>
      <c r="C167" s="355"/>
      <c r="D167" s="355"/>
      <c r="E167" s="355"/>
      <c r="F167" s="355"/>
      <c r="G167" s="434"/>
      <c r="H167" s="355"/>
      <c r="I167" s="355"/>
      <c r="J167" s="355"/>
      <c r="K167" s="355"/>
      <c r="L167" s="355"/>
      <c r="M167" s="355"/>
      <c r="N167" s="355"/>
      <c r="O167" s="355"/>
      <c r="P167" s="355"/>
      <c r="Q167" s="355"/>
      <c r="R167" s="355"/>
      <c r="S167" s="355"/>
      <c r="T167" s="355"/>
      <c r="U167" s="355"/>
      <c r="V167" s="355"/>
      <c r="W167" s="355"/>
    </row>
    <row r="168" spans="2:23" ht="15">
      <c r="B168" s="355"/>
      <c r="C168" s="355"/>
      <c r="D168" s="355"/>
      <c r="E168" s="355"/>
      <c r="F168" s="355"/>
      <c r="G168" s="434"/>
      <c r="H168" s="355"/>
      <c r="I168" s="355"/>
      <c r="J168" s="355"/>
      <c r="K168" s="355"/>
      <c r="L168" s="355"/>
      <c r="M168" s="355"/>
      <c r="N168" s="355"/>
      <c r="O168" s="355"/>
      <c r="P168" s="355"/>
      <c r="Q168" s="355"/>
      <c r="R168" s="355"/>
      <c r="S168" s="355"/>
      <c r="T168" s="355"/>
      <c r="U168" s="355"/>
      <c r="V168" s="355"/>
      <c r="W168" s="355"/>
    </row>
    <row r="169" spans="2:23" ht="15">
      <c r="B169" s="355"/>
      <c r="C169" s="355"/>
      <c r="D169" s="355"/>
      <c r="E169" s="355"/>
      <c r="F169" s="355"/>
      <c r="G169" s="434"/>
      <c r="H169" s="355"/>
      <c r="I169" s="355"/>
      <c r="J169" s="355"/>
      <c r="K169" s="355"/>
      <c r="L169" s="355"/>
      <c r="M169" s="355"/>
      <c r="N169" s="355"/>
      <c r="O169" s="355"/>
      <c r="P169" s="355"/>
      <c r="Q169" s="355"/>
      <c r="R169" s="355"/>
      <c r="S169" s="355"/>
      <c r="T169" s="355"/>
      <c r="U169" s="355"/>
      <c r="V169" s="355"/>
      <c r="W169" s="355"/>
    </row>
    <row r="170" spans="2:23" ht="15">
      <c r="B170" s="355"/>
      <c r="C170" s="355"/>
      <c r="D170" s="355"/>
      <c r="E170" s="355"/>
      <c r="F170" s="355"/>
      <c r="G170" s="434"/>
      <c r="H170" s="355"/>
      <c r="I170" s="355"/>
      <c r="J170" s="355"/>
      <c r="K170" s="355"/>
      <c r="L170" s="355"/>
      <c r="M170" s="355"/>
      <c r="N170" s="355"/>
      <c r="O170" s="355"/>
      <c r="P170" s="355"/>
      <c r="Q170" s="355"/>
      <c r="R170" s="355"/>
      <c r="S170" s="355"/>
      <c r="T170" s="355"/>
      <c r="U170" s="355"/>
      <c r="V170" s="355"/>
      <c r="W170" s="355"/>
    </row>
    <row r="171" spans="2:23" ht="15">
      <c r="B171" s="355"/>
      <c r="C171" s="355"/>
      <c r="D171" s="355"/>
      <c r="E171" s="355"/>
      <c r="F171" s="355"/>
      <c r="G171" s="434"/>
      <c r="H171" s="355"/>
      <c r="I171" s="355"/>
      <c r="J171" s="355"/>
      <c r="K171" s="355"/>
      <c r="L171" s="355"/>
      <c r="M171" s="355"/>
      <c r="N171" s="355"/>
      <c r="O171" s="355"/>
      <c r="P171" s="355"/>
      <c r="Q171" s="355"/>
      <c r="R171" s="355"/>
      <c r="S171" s="355"/>
      <c r="T171" s="355"/>
      <c r="U171" s="355"/>
      <c r="V171" s="355"/>
      <c r="W171" s="355"/>
    </row>
  </sheetData>
  <sheetProtection/>
  <mergeCells count="3">
    <mergeCell ref="A2:E2"/>
    <mergeCell ref="D4:E4"/>
    <mergeCell ref="A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zoomScalePageLayoutView="0" workbookViewId="0" topLeftCell="A119">
      <selection activeCell="A1" sqref="A1:G122"/>
    </sheetView>
  </sheetViews>
  <sheetFormatPr defaultColWidth="9.140625" defaultRowHeight="15"/>
  <cols>
    <col min="1" max="1" width="105.140625" style="324" customWidth="1"/>
    <col min="2" max="2" width="9.140625" style="324" customWidth="1"/>
    <col min="3" max="4" width="17.140625" style="324" customWidth="1"/>
    <col min="5" max="5" width="15.7109375" style="324" customWidth="1"/>
    <col min="6" max="6" width="17.8515625" style="324" customWidth="1"/>
    <col min="7" max="7" width="15.7109375" style="324" customWidth="1"/>
    <col min="8" max="16384" width="9.140625" style="324" customWidth="1"/>
  </cols>
  <sheetData>
    <row r="1" spans="1:8" ht="20.25" customHeight="1">
      <c r="A1" s="1022" t="s">
        <v>1036</v>
      </c>
      <c r="B1" s="1022"/>
      <c r="C1" s="1022"/>
      <c r="D1" s="1022"/>
      <c r="E1" s="1022"/>
      <c r="F1" s="1022"/>
      <c r="G1" s="1022"/>
      <c r="H1" s="779"/>
    </row>
    <row r="2" spans="1:7" ht="19.5" customHeight="1">
      <c r="A2" s="1026" t="s">
        <v>113</v>
      </c>
      <c r="B2" s="1027"/>
      <c r="C2" s="1027"/>
      <c r="D2" s="1027"/>
      <c r="E2" s="1027"/>
      <c r="F2" s="1027"/>
      <c r="G2" s="1028"/>
    </row>
    <row r="3" ht="18">
      <c r="A3" s="325"/>
    </row>
    <row r="4" spans="1:6" ht="15">
      <c r="A4" s="326" t="s">
        <v>1180</v>
      </c>
      <c r="F4" s="179" t="s">
        <v>120</v>
      </c>
    </row>
    <row r="5" spans="1:7" ht="45">
      <c r="A5" s="327" t="s">
        <v>130</v>
      </c>
      <c r="B5" s="328" t="s">
        <v>131</v>
      </c>
      <c r="C5" s="296" t="s">
        <v>599</v>
      </c>
      <c r="D5" s="296" t="s">
        <v>600</v>
      </c>
      <c r="E5" s="296" t="s">
        <v>686</v>
      </c>
      <c r="F5" s="296" t="s">
        <v>601</v>
      </c>
      <c r="G5" s="297" t="s">
        <v>755</v>
      </c>
    </row>
    <row r="6" spans="1:7" ht="15">
      <c r="A6" s="329" t="s">
        <v>602</v>
      </c>
      <c r="B6" s="330" t="s">
        <v>603</v>
      </c>
      <c r="C6" s="671">
        <v>63727</v>
      </c>
      <c r="D6" s="671">
        <v>64909</v>
      </c>
      <c r="E6" s="672"/>
      <c r="F6" s="672"/>
      <c r="G6" s="671">
        <v>64909</v>
      </c>
    </row>
    <row r="7" spans="1:7" ht="15">
      <c r="A7" s="329" t="s">
        <v>604</v>
      </c>
      <c r="B7" s="332" t="s">
        <v>605</v>
      </c>
      <c r="C7" s="671"/>
      <c r="D7" s="671">
        <v>1072</v>
      </c>
      <c r="E7" s="672"/>
      <c r="F7" s="672"/>
      <c r="G7" s="671">
        <v>1072</v>
      </c>
    </row>
    <row r="8" spans="1:7" ht="15">
      <c r="A8" s="329" t="s">
        <v>606</v>
      </c>
      <c r="B8" s="332" t="s">
        <v>607</v>
      </c>
      <c r="C8" s="671"/>
      <c r="D8" s="671"/>
      <c r="E8" s="672"/>
      <c r="F8" s="672"/>
      <c r="G8" s="671"/>
    </row>
    <row r="9" spans="1:7" ht="15">
      <c r="A9" s="333" t="s">
        <v>608</v>
      </c>
      <c r="B9" s="332" t="s">
        <v>609</v>
      </c>
      <c r="C9" s="671"/>
      <c r="D9" s="671"/>
      <c r="E9" s="672"/>
      <c r="F9" s="672"/>
      <c r="G9" s="671"/>
    </row>
    <row r="10" spans="1:7" ht="15">
      <c r="A10" s="333" t="s">
        <v>610</v>
      </c>
      <c r="B10" s="332" t="s">
        <v>611</v>
      </c>
      <c r="C10" s="671"/>
      <c r="D10" s="671"/>
      <c r="E10" s="672"/>
      <c r="F10" s="672"/>
      <c r="G10" s="671"/>
    </row>
    <row r="11" spans="1:7" ht="15">
      <c r="A11" s="333" t="s">
        <v>612</v>
      </c>
      <c r="B11" s="332" t="s">
        <v>613</v>
      </c>
      <c r="C11" s="671"/>
      <c r="D11" s="671"/>
      <c r="E11" s="672"/>
      <c r="F11" s="672"/>
      <c r="G11" s="671"/>
    </row>
    <row r="12" spans="1:7" ht="15">
      <c r="A12" s="333" t="s">
        <v>614</v>
      </c>
      <c r="B12" s="332" t="s">
        <v>615</v>
      </c>
      <c r="C12" s="671">
        <v>1800</v>
      </c>
      <c r="D12" s="671">
        <v>2520</v>
      </c>
      <c r="E12" s="672"/>
      <c r="F12" s="672"/>
      <c r="G12" s="671">
        <v>2520</v>
      </c>
    </row>
    <row r="13" spans="1:7" ht="15">
      <c r="A13" s="333" t="s">
        <v>616</v>
      </c>
      <c r="B13" s="332" t="s">
        <v>617</v>
      </c>
      <c r="C13" s="671"/>
      <c r="D13" s="671"/>
      <c r="E13" s="672"/>
      <c r="F13" s="672"/>
      <c r="G13" s="671"/>
    </row>
    <row r="14" spans="1:7" ht="15">
      <c r="A14" s="334" t="s">
        <v>618</v>
      </c>
      <c r="B14" s="332" t="s">
        <v>619</v>
      </c>
      <c r="C14" s="671">
        <v>150</v>
      </c>
      <c r="D14" s="671">
        <v>90</v>
      </c>
      <c r="E14" s="672"/>
      <c r="F14" s="672"/>
      <c r="G14" s="671">
        <v>90</v>
      </c>
    </row>
    <row r="15" spans="1:7" ht="15">
      <c r="A15" s="334" t="s">
        <v>620</v>
      </c>
      <c r="B15" s="332" t="s">
        <v>621</v>
      </c>
      <c r="C15" s="671"/>
      <c r="D15" s="671"/>
      <c r="E15" s="672"/>
      <c r="F15" s="672"/>
      <c r="G15" s="671"/>
    </row>
    <row r="16" spans="1:7" ht="15">
      <c r="A16" s="334" t="s">
        <v>622</v>
      </c>
      <c r="B16" s="332" t="s">
        <v>623</v>
      </c>
      <c r="C16" s="671"/>
      <c r="D16" s="671"/>
      <c r="E16" s="672"/>
      <c r="F16" s="672"/>
      <c r="G16" s="671"/>
    </row>
    <row r="17" spans="1:7" ht="15">
      <c r="A17" s="334" t="s">
        <v>624</v>
      </c>
      <c r="B17" s="332" t="s">
        <v>625</v>
      </c>
      <c r="C17" s="671"/>
      <c r="D17" s="671"/>
      <c r="E17" s="672"/>
      <c r="F17" s="672"/>
      <c r="G17" s="671"/>
    </row>
    <row r="18" spans="1:7" ht="15">
      <c r="A18" s="334" t="s">
        <v>626</v>
      </c>
      <c r="B18" s="332" t="s">
        <v>627</v>
      </c>
      <c r="C18" s="671">
        <v>150</v>
      </c>
      <c r="D18" s="671">
        <v>344</v>
      </c>
      <c r="E18" s="672"/>
      <c r="F18" s="672"/>
      <c r="G18" s="671">
        <v>344</v>
      </c>
    </row>
    <row r="19" spans="1:7" ht="15">
      <c r="A19" s="335" t="s">
        <v>396</v>
      </c>
      <c r="B19" s="336" t="s">
        <v>397</v>
      </c>
      <c r="C19" s="656">
        <f>SUM(C6:C18)</f>
        <v>65827</v>
      </c>
      <c r="D19" s="656">
        <f>SUM(D6:D18)</f>
        <v>68935</v>
      </c>
      <c r="E19" s="672"/>
      <c r="F19" s="672"/>
      <c r="G19" s="656">
        <f>SUM(G6:G18)</f>
        <v>68935</v>
      </c>
    </row>
    <row r="20" spans="1:7" ht="15">
      <c r="A20" s="334" t="s">
        <v>628</v>
      </c>
      <c r="B20" s="332" t="s">
        <v>629</v>
      </c>
      <c r="C20" s="671"/>
      <c r="D20" s="671"/>
      <c r="E20" s="672"/>
      <c r="F20" s="672"/>
      <c r="G20" s="671"/>
    </row>
    <row r="21" spans="1:7" ht="15">
      <c r="A21" s="334" t="s">
        <v>630</v>
      </c>
      <c r="B21" s="332" t="s">
        <v>631</v>
      </c>
      <c r="C21" s="671">
        <v>650</v>
      </c>
      <c r="D21" s="671">
        <v>1611</v>
      </c>
      <c r="E21" s="672"/>
      <c r="F21" s="672"/>
      <c r="G21" s="671">
        <v>1611</v>
      </c>
    </row>
    <row r="22" spans="1:7" ht="15">
      <c r="A22" s="338" t="s">
        <v>632</v>
      </c>
      <c r="B22" s="332" t="s">
        <v>633</v>
      </c>
      <c r="C22" s="671"/>
      <c r="D22" s="671"/>
      <c r="E22" s="672"/>
      <c r="F22" s="672"/>
      <c r="G22" s="671"/>
    </row>
    <row r="23" spans="1:7" ht="15">
      <c r="A23" s="339" t="s">
        <v>398</v>
      </c>
      <c r="B23" s="336" t="s">
        <v>399</v>
      </c>
      <c r="C23" s="656">
        <f>SUM(C20:C22)</f>
        <v>650</v>
      </c>
      <c r="D23" s="673">
        <f>SUM(D20:D22)</f>
        <v>1611</v>
      </c>
      <c r="E23" s="672"/>
      <c r="F23" s="672"/>
      <c r="G23" s="673">
        <f>SUM(G20:G22)</f>
        <v>1611</v>
      </c>
    </row>
    <row r="24" spans="1:7" ht="15">
      <c r="A24" s="340" t="s">
        <v>400</v>
      </c>
      <c r="B24" s="341" t="s">
        <v>401</v>
      </c>
      <c r="C24" s="656">
        <f>C19+C23</f>
        <v>66477</v>
      </c>
      <c r="D24" s="656">
        <f>D19+D23</f>
        <v>70546</v>
      </c>
      <c r="E24" s="672"/>
      <c r="F24" s="672"/>
      <c r="G24" s="656">
        <f>G19+G23</f>
        <v>70546</v>
      </c>
    </row>
    <row r="25" spans="1:7" ht="15">
      <c r="A25" s="342" t="s">
        <v>402</v>
      </c>
      <c r="B25" s="341" t="s">
        <v>403</v>
      </c>
      <c r="C25" s="656">
        <v>13300</v>
      </c>
      <c r="D25" s="656">
        <v>14305</v>
      </c>
      <c r="E25" s="672"/>
      <c r="F25" s="672"/>
      <c r="G25" s="656">
        <v>14305</v>
      </c>
    </row>
    <row r="26" spans="1:7" ht="15">
      <c r="A26" s="334" t="s">
        <v>634</v>
      </c>
      <c r="B26" s="332" t="s">
        <v>635</v>
      </c>
      <c r="C26" s="672">
        <v>500</v>
      </c>
      <c r="D26" s="674">
        <v>450</v>
      </c>
      <c r="E26" s="672"/>
      <c r="F26" s="672"/>
      <c r="G26" s="674">
        <v>450</v>
      </c>
    </row>
    <row r="27" spans="1:7" ht="15">
      <c r="A27" s="334" t="s">
        <v>636</v>
      </c>
      <c r="B27" s="332" t="s">
        <v>637</v>
      </c>
      <c r="C27" s="672">
        <v>400</v>
      </c>
      <c r="D27" s="672">
        <v>640</v>
      </c>
      <c r="E27" s="672"/>
      <c r="F27" s="672"/>
      <c r="G27" s="672">
        <v>640</v>
      </c>
    </row>
    <row r="28" spans="1:7" ht="15">
      <c r="A28" s="334" t="s">
        <v>638</v>
      </c>
      <c r="B28" s="332" t="s">
        <v>639</v>
      </c>
      <c r="C28" s="672"/>
      <c r="D28" s="672"/>
      <c r="E28" s="672"/>
      <c r="F28" s="672"/>
      <c r="G28" s="672"/>
    </row>
    <row r="29" spans="1:7" ht="15">
      <c r="A29" s="339" t="s">
        <v>404</v>
      </c>
      <c r="B29" s="336" t="s">
        <v>405</v>
      </c>
      <c r="C29" s="675">
        <f>SUM(C26:C28)</f>
        <v>900</v>
      </c>
      <c r="D29" s="675">
        <f>SUM(D26:D28)</f>
        <v>1090</v>
      </c>
      <c r="E29" s="672"/>
      <c r="F29" s="672"/>
      <c r="G29" s="675">
        <f>SUM(G26:G28)</f>
        <v>1090</v>
      </c>
    </row>
    <row r="30" spans="1:7" ht="15">
      <c r="A30" s="334" t="s">
        <v>640</v>
      </c>
      <c r="B30" s="332" t="s">
        <v>641</v>
      </c>
      <c r="C30" s="672">
        <v>62</v>
      </c>
      <c r="D30" s="672">
        <v>72</v>
      </c>
      <c r="E30" s="672"/>
      <c r="F30" s="672"/>
      <c r="G30" s="672">
        <v>72</v>
      </c>
    </row>
    <row r="31" spans="1:7" ht="15">
      <c r="A31" s="334" t="s">
        <v>642</v>
      </c>
      <c r="B31" s="332" t="s">
        <v>643</v>
      </c>
      <c r="C31" s="672">
        <v>157</v>
      </c>
      <c r="D31" s="672">
        <v>142</v>
      </c>
      <c r="E31" s="672"/>
      <c r="F31" s="672"/>
      <c r="G31" s="672">
        <v>142</v>
      </c>
    </row>
    <row r="32" spans="1:7" ht="15" customHeight="1">
      <c r="A32" s="339" t="s">
        <v>406</v>
      </c>
      <c r="B32" s="336" t="s">
        <v>407</v>
      </c>
      <c r="C32" s="675">
        <f>SUM(C30:C31)</f>
        <v>219</v>
      </c>
      <c r="D32" s="675">
        <f>SUM(D30:D31)</f>
        <v>214</v>
      </c>
      <c r="E32" s="672"/>
      <c r="F32" s="672"/>
      <c r="G32" s="675">
        <f>SUM(G30:G31)</f>
        <v>214</v>
      </c>
    </row>
    <row r="33" spans="1:7" ht="15">
      <c r="A33" s="334" t="s">
        <v>644</v>
      </c>
      <c r="B33" s="332" t="s">
        <v>645</v>
      </c>
      <c r="C33" s="672">
        <v>4000</v>
      </c>
      <c r="D33" s="672">
        <v>2736</v>
      </c>
      <c r="E33" s="672"/>
      <c r="F33" s="672"/>
      <c r="G33" s="672">
        <v>2736</v>
      </c>
    </row>
    <row r="34" spans="1:7" ht="15">
      <c r="A34" s="334" t="s">
        <v>646</v>
      </c>
      <c r="B34" s="332" t="s">
        <v>647</v>
      </c>
      <c r="C34" s="672">
        <v>15740</v>
      </c>
      <c r="D34" s="672">
        <v>14895</v>
      </c>
      <c r="E34" s="672"/>
      <c r="F34" s="672"/>
      <c r="G34" s="672">
        <v>14895</v>
      </c>
    </row>
    <row r="35" spans="1:7" ht="15">
      <c r="A35" s="334" t="s">
        <v>648</v>
      </c>
      <c r="B35" s="332" t="s">
        <v>649</v>
      </c>
      <c r="C35" s="672"/>
      <c r="D35" s="672"/>
      <c r="E35" s="672"/>
      <c r="F35" s="672"/>
      <c r="G35" s="672"/>
    </row>
    <row r="36" spans="1:7" ht="15">
      <c r="A36" s="334" t="s">
        <v>650</v>
      </c>
      <c r="B36" s="332" t="s">
        <v>651</v>
      </c>
      <c r="C36" s="672">
        <v>1866</v>
      </c>
      <c r="D36" s="672">
        <v>955</v>
      </c>
      <c r="E36" s="672"/>
      <c r="F36" s="672"/>
      <c r="G36" s="672">
        <v>955</v>
      </c>
    </row>
    <row r="37" spans="1:7" ht="15">
      <c r="A37" s="343" t="s">
        <v>652</v>
      </c>
      <c r="B37" s="332" t="s">
        <v>653</v>
      </c>
      <c r="C37" s="672"/>
      <c r="D37" s="672"/>
      <c r="E37" s="672"/>
      <c r="F37" s="672"/>
      <c r="G37" s="672"/>
    </row>
    <row r="38" spans="1:7" ht="15">
      <c r="A38" s="338" t="s">
        <v>654</v>
      </c>
      <c r="B38" s="332" t="s">
        <v>655</v>
      </c>
      <c r="C38" s="672">
        <v>200</v>
      </c>
      <c r="D38" s="672">
        <v>660</v>
      </c>
      <c r="E38" s="672"/>
      <c r="F38" s="672"/>
      <c r="G38" s="672">
        <v>660</v>
      </c>
    </row>
    <row r="39" spans="1:7" ht="15">
      <c r="A39" s="334" t="s">
        <v>656</v>
      </c>
      <c r="B39" s="332" t="s">
        <v>657</v>
      </c>
      <c r="C39" s="672">
        <v>800</v>
      </c>
      <c r="D39" s="672">
        <v>773</v>
      </c>
      <c r="E39" s="672"/>
      <c r="F39" s="672"/>
      <c r="G39" s="672">
        <v>773</v>
      </c>
    </row>
    <row r="40" spans="1:7" ht="15">
      <c r="A40" s="339" t="s">
        <v>408</v>
      </c>
      <c r="B40" s="336" t="s">
        <v>409</v>
      </c>
      <c r="C40" s="675">
        <f>SUM(C33:C39)</f>
        <v>22606</v>
      </c>
      <c r="D40" s="675">
        <f>SUM(D33:D39)</f>
        <v>20019</v>
      </c>
      <c r="E40" s="672"/>
      <c r="F40" s="672"/>
      <c r="G40" s="675">
        <f>SUM(G33:G39)</f>
        <v>20019</v>
      </c>
    </row>
    <row r="41" spans="1:7" ht="15">
      <c r="A41" s="334" t="s">
        <v>658</v>
      </c>
      <c r="B41" s="332" t="s">
        <v>659</v>
      </c>
      <c r="C41" s="672">
        <v>50</v>
      </c>
      <c r="D41" s="672">
        <v>10</v>
      </c>
      <c r="E41" s="672"/>
      <c r="F41" s="672"/>
      <c r="G41" s="672">
        <v>10</v>
      </c>
    </row>
    <row r="42" spans="1:7" ht="15">
      <c r="A42" s="334" t="s">
        <v>660</v>
      </c>
      <c r="B42" s="332" t="s">
        <v>661</v>
      </c>
      <c r="C42" s="672"/>
      <c r="D42" s="672"/>
      <c r="E42" s="672"/>
      <c r="F42" s="672"/>
      <c r="G42" s="672"/>
    </row>
    <row r="43" spans="1:7" ht="15">
      <c r="A43" s="339" t="s">
        <v>410</v>
      </c>
      <c r="B43" s="336" t="s">
        <v>411</v>
      </c>
      <c r="C43" s="675">
        <f>SUM(C41:C42)</f>
        <v>50</v>
      </c>
      <c r="D43" s="675">
        <f>SUM(D41:D42)</f>
        <v>10</v>
      </c>
      <c r="E43" s="672"/>
      <c r="F43" s="672"/>
      <c r="G43" s="675">
        <f>SUM(G41:G42)</f>
        <v>10</v>
      </c>
    </row>
    <row r="44" spans="1:7" ht="15">
      <c r="A44" s="334" t="s">
        <v>662</v>
      </c>
      <c r="B44" s="332" t="s">
        <v>663</v>
      </c>
      <c r="C44" s="672">
        <v>5848</v>
      </c>
      <c r="D44" s="672">
        <v>5196</v>
      </c>
      <c r="E44" s="672"/>
      <c r="F44" s="672"/>
      <c r="G44" s="672">
        <v>5196</v>
      </c>
    </row>
    <row r="45" spans="1:7" ht="15">
      <c r="A45" s="334" t="s">
        <v>664</v>
      </c>
      <c r="B45" s="332" t="s">
        <v>665</v>
      </c>
      <c r="C45" s="672"/>
      <c r="D45" s="672"/>
      <c r="E45" s="672"/>
      <c r="F45" s="672"/>
      <c r="G45" s="672"/>
    </row>
    <row r="46" spans="1:7" ht="15">
      <c r="A46" s="334" t="s">
        <v>666</v>
      </c>
      <c r="B46" s="332" t="s">
        <v>667</v>
      </c>
      <c r="C46" s="672"/>
      <c r="D46" s="672"/>
      <c r="E46" s="672"/>
      <c r="F46" s="672"/>
      <c r="G46" s="672"/>
    </row>
    <row r="47" spans="1:7" ht="15">
      <c r="A47" s="334" t="s">
        <v>668</v>
      </c>
      <c r="B47" s="332" t="s">
        <v>669</v>
      </c>
      <c r="C47" s="672"/>
      <c r="D47" s="672"/>
      <c r="E47" s="672"/>
      <c r="F47" s="672"/>
      <c r="G47" s="672"/>
    </row>
    <row r="48" spans="1:7" ht="15">
      <c r="A48" s="334" t="s">
        <v>670</v>
      </c>
      <c r="B48" s="332" t="s">
        <v>671</v>
      </c>
      <c r="C48" s="672"/>
      <c r="D48" s="672">
        <v>295</v>
      </c>
      <c r="E48" s="672"/>
      <c r="F48" s="672"/>
      <c r="G48" s="672">
        <v>15</v>
      </c>
    </row>
    <row r="49" spans="1:7" ht="15">
      <c r="A49" s="339" t="s">
        <v>412</v>
      </c>
      <c r="B49" s="336" t="s">
        <v>413</v>
      </c>
      <c r="C49" s="675">
        <f>SUM(C44:C48)</f>
        <v>5848</v>
      </c>
      <c r="D49" s="676">
        <f>SUM(D44:D48)</f>
        <v>5491</v>
      </c>
      <c r="E49" s="672"/>
      <c r="F49" s="672"/>
      <c r="G49" s="676">
        <f>SUM(G44:G48)</f>
        <v>5211</v>
      </c>
    </row>
    <row r="50" spans="1:7" ht="15">
      <c r="A50" s="342" t="s">
        <v>101</v>
      </c>
      <c r="B50" s="341" t="s">
        <v>414</v>
      </c>
      <c r="C50" s="675">
        <f>C29+C32+C40+C43+C49</f>
        <v>29623</v>
      </c>
      <c r="D50" s="675">
        <f>D29+D32+D40+D43+D49</f>
        <v>26824</v>
      </c>
      <c r="E50" s="672"/>
      <c r="F50" s="672"/>
      <c r="G50" s="675">
        <f>G29+G32+G40+G43+G49</f>
        <v>26544</v>
      </c>
    </row>
    <row r="51" spans="1:7" ht="15">
      <c r="A51" s="344" t="s">
        <v>415</v>
      </c>
      <c r="B51" s="332" t="s">
        <v>416</v>
      </c>
      <c r="C51" s="672"/>
      <c r="D51" s="674"/>
      <c r="E51" s="672"/>
      <c r="F51" s="672"/>
      <c r="G51" s="674"/>
    </row>
    <row r="52" spans="1:7" ht="15">
      <c r="A52" s="344" t="s">
        <v>319</v>
      </c>
      <c r="B52" s="332" t="s">
        <v>318</v>
      </c>
      <c r="C52" s="672"/>
      <c r="D52" s="672"/>
      <c r="E52" s="672"/>
      <c r="F52" s="672"/>
      <c r="G52" s="672"/>
    </row>
    <row r="53" spans="1:7" ht="15">
      <c r="A53" s="345" t="s">
        <v>417</v>
      </c>
      <c r="B53" s="332" t="s">
        <v>418</v>
      </c>
      <c r="C53" s="672"/>
      <c r="D53" s="672"/>
      <c r="E53" s="672"/>
      <c r="F53" s="672"/>
      <c r="G53" s="672"/>
    </row>
    <row r="54" spans="1:7" ht="15">
      <c r="A54" s="345" t="s">
        <v>419</v>
      </c>
      <c r="B54" s="332" t="s">
        <v>320</v>
      </c>
      <c r="C54" s="672"/>
      <c r="D54" s="672"/>
      <c r="E54" s="672"/>
      <c r="F54" s="672"/>
      <c r="G54" s="672"/>
    </row>
    <row r="55" spans="1:7" ht="15">
      <c r="A55" s="345" t="s">
        <v>420</v>
      </c>
      <c r="B55" s="332" t="s">
        <v>325</v>
      </c>
      <c r="C55" s="672"/>
      <c r="D55" s="672"/>
      <c r="E55" s="672"/>
      <c r="F55" s="672"/>
      <c r="G55" s="672"/>
    </row>
    <row r="56" spans="1:7" ht="15">
      <c r="A56" s="344" t="s">
        <v>421</v>
      </c>
      <c r="B56" s="332" t="s">
        <v>326</v>
      </c>
      <c r="C56" s="672"/>
      <c r="D56" s="672"/>
      <c r="E56" s="672"/>
      <c r="F56" s="672"/>
      <c r="G56" s="672"/>
    </row>
    <row r="57" spans="1:7" ht="15">
      <c r="A57" s="344" t="s">
        <v>422</v>
      </c>
      <c r="B57" s="332" t="s">
        <v>329</v>
      </c>
      <c r="C57" s="672"/>
      <c r="D57" s="672"/>
      <c r="E57" s="672"/>
      <c r="F57" s="672"/>
      <c r="G57" s="672"/>
    </row>
    <row r="58" spans="1:7" ht="15">
      <c r="A58" s="344" t="s">
        <v>423</v>
      </c>
      <c r="B58" s="332" t="s">
        <v>330</v>
      </c>
      <c r="C58" s="672"/>
      <c r="D58" s="672"/>
      <c r="E58" s="672"/>
      <c r="F58" s="672"/>
      <c r="G58" s="672"/>
    </row>
    <row r="59" spans="1:7" ht="15">
      <c r="A59" s="346" t="s">
        <v>100</v>
      </c>
      <c r="B59" s="341" t="s">
        <v>332</v>
      </c>
      <c r="C59" s="672"/>
      <c r="D59" s="675"/>
      <c r="E59" s="672"/>
      <c r="F59" s="672"/>
      <c r="G59" s="675"/>
    </row>
    <row r="60" spans="1:7" ht="15">
      <c r="A60" s="347" t="s">
        <v>424</v>
      </c>
      <c r="B60" s="332" t="s">
        <v>425</v>
      </c>
      <c r="C60" s="672"/>
      <c r="D60" s="672"/>
      <c r="E60" s="672"/>
      <c r="F60" s="672"/>
      <c r="G60" s="672"/>
    </row>
    <row r="61" spans="1:7" ht="15">
      <c r="A61" s="347" t="s">
        <v>426</v>
      </c>
      <c r="B61" s="332" t="s">
        <v>427</v>
      </c>
      <c r="C61" s="672"/>
      <c r="D61" s="672"/>
      <c r="E61" s="672"/>
      <c r="F61" s="672"/>
      <c r="G61" s="672"/>
    </row>
    <row r="62" spans="1:7" ht="15">
      <c r="A62" s="347" t="s">
        <v>428</v>
      </c>
      <c r="B62" s="332" t="s">
        <v>429</v>
      </c>
      <c r="C62" s="672"/>
      <c r="D62" s="672"/>
      <c r="E62" s="672"/>
      <c r="F62" s="672"/>
      <c r="G62" s="672"/>
    </row>
    <row r="63" spans="1:7" ht="15">
      <c r="A63" s="347" t="s">
        <v>192</v>
      </c>
      <c r="B63" s="332" t="s">
        <v>182</v>
      </c>
      <c r="C63" s="672"/>
      <c r="D63" s="672"/>
      <c r="E63" s="672"/>
      <c r="F63" s="672"/>
      <c r="G63" s="672"/>
    </row>
    <row r="64" spans="1:7" ht="15">
      <c r="A64" s="347" t="s">
        <v>430</v>
      </c>
      <c r="B64" s="332" t="s">
        <v>193</v>
      </c>
      <c r="C64" s="672"/>
      <c r="D64" s="672"/>
      <c r="E64" s="672"/>
      <c r="F64" s="672"/>
      <c r="G64" s="672"/>
    </row>
    <row r="65" spans="1:7" ht="15">
      <c r="A65" s="347" t="s">
        <v>196</v>
      </c>
      <c r="B65" s="332" t="s">
        <v>195</v>
      </c>
      <c r="C65" s="672"/>
      <c r="D65" s="672"/>
      <c r="E65" s="672"/>
      <c r="F65" s="672"/>
      <c r="G65" s="672"/>
    </row>
    <row r="66" spans="1:7" ht="15">
      <c r="A66" s="347" t="s">
        <v>431</v>
      </c>
      <c r="B66" s="332" t="s">
        <v>432</v>
      </c>
      <c r="C66" s="672"/>
      <c r="D66" s="672"/>
      <c r="E66" s="672"/>
      <c r="F66" s="672"/>
      <c r="G66" s="672"/>
    </row>
    <row r="67" spans="1:7" ht="15">
      <c r="A67" s="347" t="s">
        <v>433</v>
      </c>
      <c r="B67" s="332" t="s">
        <v>197</v>
      </c>
      <c r="C67" s="672"/>
      <c r="D67" s="672"/>
      <c r="E67" s="672"/>
      <c r="F67" s="672"/>
      <c r="G67" s="672"/>
    </row>
    <row r="68" spans="1:7" ht="15">
      <c r="A68" s="347" t="s">
        <v>434</v>
      </c>
      <c r="B68" s="332" t="s">
        <v>435</v>
      </c>
      <c r="C68" s="672"/>
      <c r="D68" s="672"/>
      <c r="E68" s="672"/>
      <c r="F68" s="672"/>
      <c r="G68" s="672"/>
    </row>
    <row r="69" spans="1:7" ht="15">
      <c r="A69" s="348" t="s">
        <v>436</v>
      </c>
      <c r="B69" s="332" t="s">
        <v>437</v>
      </c>
      <c r="C69" s="672"/>
      <c r="D69" s="672"/>
      <c r="E69" s="672"/>
      <c r="F69" s="672"/>
      <c r="G69" s="672"/>
    </row>
    <row r="70" spans="1:7" ht="15">
      <c r="A70" s="347" t="s">
        <v>822</v>
      </c>
      <c r="B70" s="332" t="s">
        <v>206</v>
      </c>
      <c r="C70" s="672"/>
      <c r="D70" s="672"/>
      <c r="E70" s="672"/>
      <c r="F70" s="672"/>
      <c r="G70" s="672"/>
    </row>
    <row r="71" spans="1:7" ht="15">
      <c r="A71" s="347" t="s">
        <v>438</v>
      </c>
      <c r="B71" s="332" t="s">
        <v>439</v>
      </c>
      <c r="C71" s="672"/>
      <c r="D71" s="672"/>
      <c r="E71" s="672"/>
      <c r="F71" s="672"/>
      <c r="G71" s="672"/>
    </row>
    <row r="72" spans="1:7" ht="15">
      <c r="A72" s="348" t="s">
        <v>798</v>
      </c>
      <c r="B72" s="332" t="s">
        <v>797</v>
      </c>
      <c r="C72" s="672"/>
      <c r="D72" s="672"/>
      <c r="E72" s="672"/>
      <c r="F72" s="672"/>
      <c r="G72" s="672"/>
    </row>
    <row r="73" spans="1:7" ht="15">
      <c r="A73" s="346" t="s">
        <v>440</v>
      </c>
      <c r="B73" s="341" t="s">
        <v>441</v>
      </c>
      <c r="C73" s="672"/>
      <c r="D73" s="675"/>
      <c r="E73" s="675"/>
      <c r="F73" s="675"/>
      <c r="G73" s="675"/>
    </row>
    <row r="74" spans="1:7" ht="15.75">
      <c r="A74" s="349" t="s">
        <v>442</v>
      </c>
      <c r="B74" s="341"/>
      <c r="C74" s="675">
        <f>C24+C25+C50+C59+C73</f>
        <v>109400</v>
      </c>
      <c r="D74" s="675">
        <f>D24+D25+D50+D59+D73</f>
        <v>111675</v>
      </c>
      <c r="E74" s="675"/>
      <c r="F74" s="675"/>
      <c r="G74" s="675">
        <f>G24+G25+G50+G59+G73</f>
        <v>111395</v>
      </c>
    </row>
    <row r="75" spans="1:7" ht="15">
      <c r="A75" s="350" t="s">
        <v>259</v>
      </c>
      <c r="B75" s="332" t="s">
        <v>260</v>
      </c>
      <c r="C75" s="672"/>
      <c r="D75" s="672">
        <v>133</v>
      </c>
      <c r="E75" s="672"/>
      <c r="F75" s="672"/>
      <c r="G75" s="672">
        <v>133</v>
      </c>
    </row>
    <row r="76" spans="1:7" ht="15">
      <c r="A76" s="350" t="s">
        <v>443</v>
      </c>
      <c r="B76" s="332" t="s">
        <v>262</v>
      </c>
      <c r="C76" s="672"/>
      <c r="D76" s="672"/>
      <c r="E76" s="672"/>
      <c r="F76" s="672"/>
      <c r="G76" s="672"/>
    </row>
    <row r="77" spans="1:7" ht="15">
      <c r="A77" s="350" t="s">
        <v>263</v>
      </c>
      <c r="B77" s="332" t="s">
        <v>264</v>
      </c>
      <c r="C77" s="672"/>
      <c r="D77" s="672">
        <v>314</v>
      </c>
      <c r="E77" s="672"/>
      <c r="F77" s="672"/>
      <c r="G77" s="672">
        <v>314</v>
      </c>
    </row>
    <row r="78" spans="1:7" ht="15">
      <c r="A78" s="350" t="s">
        <v>265</v>
      </c>
      <c r="B78" s="332" t="s">
        <v>266</v>
      </c>
      <c r="C78" s="672"/>
      <c r="D78" s="672">
        <v>219</v>
      </c>
      <c r="E78" s="672"/>
      <c r="F78" s="672"/>
      <c r="G78" s="672">
        <v>219</v>
      </c>
    </row>
    <row r="79" spans="1:7" ht="15">
      <c r="A79" s="338" t="s">
        <v>267</v>
      </c>
      <c r="B79" s="332" t="s">
        <v>268</v>
      </c>
      <c r="C79" s="672"/>
      <c r="D79" s="672"/>
      <c r="E79" s="672"/>
      <c r="F79" s="672"/>
      <c r="G79" s="672"/>
    </row>
    <row r="80" spans="1:7" ht="15">
      <c r="A80" s="338" t="s">
        <v>269</v>
      </c>
      <c r="B80" s="332" t="s">
        <v>270</v>
      </c>
      <c r="C80" s="672"/>
      <c r="D80" s="672"/>
      <c r="E80" s="672"/>
      <c r="F80" s="672"/>
      <c r="G80" s="672"/>
    </row>
    <row r="81" spans="1:7" ht="15">
      <c r="A81" s="338" t="s">
        <v>271</v>
      </c>
      <c r="B81" s="332" t="s">
        <v>272</v>
      </c>
      <c r="C81" s="672"/>
      <c r="D81" s="672">
        <v>180</v>
      </c>
      <c r="E81" s="672"/>
      <c r="F81" s="672"/>
      <c r="G81" s="672">
        <v>180</v>
      </c>
    </row>
    <row r="82" spans="1:7" ht="15">
      <c r="A82" s="351" t="s">
        <v>273</v>
      </c>
      <c r="B82" s="341" t="s">
        <v>274</v>
      </c>
      <c r="C82" s="672"/>
      <c r="D82" s="675">
        <f>SUM(D75:D81)</f>
        <v>846</v>
      </c>
      <c r="E82" s="672"/>
      <c r="F82" s="672"/>
      <c r="G82" s="675">
        <f>SUM(G75:G81)</f>
        <v>846</v>
      </c>
    </row>
    <row r="83" spans="1:7" ht="15">
      <c r="A83" s="344" t="s">
        <v>5</v>
      </c>
      <c r="B83" s="332" t="s">
        <v>275</v>
      </c>
      <c r="C83" s="672"/>
      <c r="D83" s="672"/>
      <c r="E83" s="672"/>
      <c r="F83" s="672"/>
      <c r="G83" s="672"/>
    </row>
    <row r="84" spans="1:7" ht="15">
      <c r="A84" s="344" t="s">
        <v>276</v>
      </c>
      <c r="B84" s="332" t="s">
        <v>277</v>
      </c>
      <c r="C84" s="672"/>
      <c r="D84" s="672"/>
      <c r="E84" s="672"/>
      <c r="F84" s="672"/>
      <c r="G84" s="672"/>
    </row>
    <row r="85" spans="1:7" ht="15">
      <c r="A85" s="344" t="s">
        <v>278</v>
      </c>
      <c r="B85" s="332" t="s">
        <v>279</v>
      </c>
      <c r="C85" s="672"/>
      <c r="D85" s="672"/>
      <c r="E85" s="672"/>
      <c r="F85" s="672"/>
      <c r="G85" s="672"/>
    </row>
    <row r="86" spans="1:7" ht="15">
      <c r="A86" s="344" t="s">
        <v>280</v>
      </c>
      <c r="B86" s="332" t="s">
        <v>281</v>
      </c>
      <c r="C86" s="672"/>
      <c r="D86" s="672"/>
      <c r="E86" s="672"/>
      <c r="F86" s="672"/>
      <c r="G86" s="672"/>
    </row>
    <row r="87" spans="1:7" ht="15">
      <c r="A87" s="346" t="s">
        <v>282</v>
      </c>
      <c r="B87" s="341" t="s">
        <v>283</v>
      </c>
      <c r="C87" s="672"/>
      <c r="D87" s="675"/>
      <c r="E87" s="672"/>
      <c r="F87" s="672"/>
      <c r="G87" s="675"/>
    </row>
    <row r="88" spans="1:7" ht="15">
      <c r="A88" s="344" t="s">
        <v>444</v>
      </c>
      <c r="B88" s="332" t="s">
        <v>445</v>
      </c>
      <c r="C88" s="672"/>
      <c r="D88" s="672"/>
      <c r="E88" s="672"/>
      <c r="F88" s="672"/>
      <c r="G88" s="672"/>
    </row>
    <row r="89" spans="1:7" ht="15">
      <c r="A89" s="344" t="s">
        <v>99</v>
      </c>
      <c r="B89" s="332" t="s">
        <v>209</v>
      </c>
      <c r="C89" s="672"/>
      <c r="D89" s="672"/>
      <c r="E89" s="672"/>
      <c r="F89" s="672"/>
      <c r="G89" s="672"/>
    </row>
    <row r="90" spans="1:7" ht="15">
      <c r="A90" s="344" t="s">
        <v>446</v>
      </c>
      <c r="B90" s="332" t="s">
        <v>211</v>
      </c>
      <c r="C90" s="672"/>
      <c r="D90" s="672"/>
      <c r="E90" s="672"/>
      <c r="F90" s="672"/>
      <c r="G90" s="672"/>
    </row>
    <row r="91" spans="1:7" ht="15">
      <c r="A91" s="344" t="s">
        <v>447</v>
      </c>
      <c r="B91" s="332" t="s">
        <v>212</v>
      </c>
      <c r="C91" s="672"/>
      <c r="D91" s="672"/>
      <c r="E91" s="672"/>
      <c r="F91" s="672"/>
      <c r="G91" s="672"/>
    </row>
    <row r="92" spans="1:7" ht="15">
      <c r="A92" s="344" t="s">
        <v>448</v>
      </c>
      <c r="B92" s="332" t="s">
        <v>449</v>
      </c>
      <c r="C92" s="672"/>
      <c r="D92" s="672"/>
      <c r="E92" s="672"/>
      <c r="F92" s="672"/>
      <c r="G92" s="672"/>
    </row>
    <row r="93" spans="1:7" ht="15">
      <c r="A93" s="344" t="s">
        <v>450</v>
      </c>
      <c r="B93" s="332" t="s">
        <v>214</v>
      </c>
      <c r="C93" s="672"/>
      <c r="D93" s="672"/>
      <c r="E93" s="672"/>
      <c r="F93" s="672"/>
      <c r="G93" s="672"/>
    </row>
    <row r="94" spans="1:7" ht="15">
      <c r="A94" s="344" t="s">
        <v>451</v>
      </c>
      <c r="B94" s="332" t="s">
        <v>452</v>
      </c>
      <c r="C94" s="672"/>
      <c r="D94" s="672"/>
      <c r="E94" s="672"/>
      <c r="F94" s="672"/>
      <c r="G94" s="672"/>
    </row>
    <row r="95" spans="1:7" ht="15">
      <c r="A95" s="344" t="s">
        <v>217</v>
      </c>
      <c r="B95" s="332" t="s">
        <v>216</v>
      </c>
      <c r="C95" s="672"/>
      <c r="D95" s="672"/>
      <c r="E95" s="672"/>
      <c r="F95" s="672"/>
      <c r="G95" s="672"/>
    </row>
    <row r="96" spans="1:7" ht="15">
      <c r="A96" s="346" t="s">
        <v>453</v>
      </c>
      <c r="B96" s="341" t="s">
        <v>454</v>
      </c>
      <c r="C96" s="672"/>
      <c r="D96" s="672"/>
      <c r="E96" s="672"/>
      <c r="F96" s="672"/>
      <c r="G96" s="672"/>
    </row>
    <row r="97" spans="1:7" ht="15.75">
      <c r="A97" s="349" t="s">
        <v>455</v>
      </c>
      <c r="B97" s="341"/>
      <c r="C97" s="672"/>
      <c r="D97" s="675">
        <f>D82+D87+D96</f>
        <v>846</v>
      </c>
      <c r="E97" s="675"/>
      <c r="F97" s="675"/>
      <c r="G97" s="675">
        <f>G82+G87+G96</f>
        <v>846</v>
      </c>
    </row>
    <row r="98" spans="1:7" ht="15.75">
      <c r="A98" s="352" t="s">
        <v>456</v>
      </c>
      <c r="B98" s="353" t="s">
        <v>457</v>
      </c>
      <c r="C98" s="675">
        <f>SUM(C74:C97)</f>
        <v>109400</v>
      </c>
      <c r="D98" s="675">
        <f>D74+D97</f>
        <v>112521</v>
      </c>
      <c r="E98" s="672"/>
      <c r="F98" s="672"/>
      <c r="G98" s="675">
        <f>G74+G97</f>
        <v>112241</v>
      </c>
    </row>
    <row r="99" spans="1:26" ht="15">
      <c r="A99" s="344" t="s">
        <v>672</v>
      </c>
      <c r="B99" s="334" t="s">
        <v>673</v>
      </c>
      <c r="C99" s="677"/>
      <c r="D99" s="677"/>
      <c r="E99" s="677"/>
      <c r="F99" s="677"/>
      <c r="G99" s="677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  <c r="T99" s="354"/>
      <c r="U99" s="354"/>
      <c r="V99" s="354"/>
      <c r="W99" s="354"/>
      <c r="X99" s="354"/>
      <c r="Y99" s="355"/>
      <c r="Z99" s="355"/>
    </row>
    <row r="100" spans="1:26" ht="15">
      <c r="A100" s="344" t="s">
        <v>674</v>
      </c>
      <c r="B100" s="334" t="s">
        <v>675</v>
      </c>
      <c r="C100" s="677"/>
      <c r="D100" s="677"/>
      <c r="E100" s="677"/>
      <c r="F100" s="677"/>
      <c r="G100" s="677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  <c r="U100" s="354"/>
      <c r="V100" s="354"/>
      <c r="W100" s="354"/>
      <c r="X100" s="354"/>
      <c r="Y100" s="355"/>
      <c r="Z100" s="355"/>
    </row>
    <row r="101" spans="1:26" ht="15">
      <c r="A101" s="344" t="s">
        <v>676</v>
      </c>
      <c r="B101" s="334" t="s">
        <v>677</v>
      </c>
      <c r="C101" s="677"/>
      <c r="D101" s="677"/>
      <c r="E101" s="677"/>
      <c r="F101" s="677"/>
      <c r="G101" s="677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  <c r="U101" s="354"/>
      <c r="V101" s="354"/>
      <c r="W101" s="354"/>
      <c r="X101" s="354"/>
      <c r="Y101" s="355"/>
      <c r="Z101" s="355"/>
    </row>
    <row r="102" spans="1:26" ht="15">
      <c r="A102" s="356" t="s">
        <v>458</v>
      </c>
      <c r="B102" s="339" t="s">
        <v>459</v>
      </c>
      <c r="C102" s="678"/>
      <c r="D102" s="678"/>
      <c r="E102" s="678"/>
      <c r="F102" s="678"/>
      <c r="G102" s="678"/>
      <c r="H102" s="357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  <c r="V102" s="357"/>
      <c r="W102" s="357"/>
      <c r="X102" s="357"/>
      <c r="Y102" s="355"/>
      <c r="Z102" s="355"/>
    </row>
    <row r="103" spans="1:26" ht="15">
      <c r="A103" s="358" t="s">
        <v>678</v>
      </c>
      <c r="B103" s="334" t="s">
        <v>679</v>
      </c>
      <c r="C103" s="679"/>
      <c r="D103" s="679"/>
      <c r="E103" s="679"/>
      <c r="F103" s="679"/>
      <c r="G103" s="67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5"/>
      <c r="Z103" s="355"/>
    </row>
    <row r="104" spans="1:26" ht="15">
      <c r="A104" s="358" t="s">
        <v>680</v>
      </c>
      <c r="B104" s="334" t="s">
        <v>681</v>
      </c>
      <c r="C104" s="679"/>
      <c r="D104" s="679"/>
      <c r="E104" s="679"/>
      <c r="F104" s="679"/>
      <c r="G104" s="67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5"/>
      <c r="Z104" s="355"/>
    </row>
    <row r="105" spans="1:26" ht="15">
      <c r="A105" s="344" t="s">
        <v>682</v>
      </c>
      <c r="B105" s="334" t="s">
        <v>683</v>
      </c>
      <c r="C105" s="677"/>
      <c r="D105" s="677"/>
      <c r="E105" s="677"/>
      <c r="F105" s="677"/>
      <c r="G105" s="677"/>
      <c r="H105" s="354"/>
      <c r="I105" s="354"/>
      <c r="J105" s="354"/>
      <c r="K105" s="354"/>
      <c r="L105" s="354"/>
      <c r="M105" s="354"/>
      <c r="N105" s="354"/>
      <c r="O105" s="354"/>
      <c r="P105" s="354"/>
      <c r="Q105" s="354"/>
      <c r="R105" s="354"/>
      <c r="S105" s="354"/>
      <c r="T105" s="354"/>
      <c r="U105" s="354"/>
      <c r="V105" s="354"/>
      <c r="W105" s="354"/>
      <c r="X105" s="354"/>
      <c r="Y105" s="355"/>
      <c r="Z105" s="355"/>
    </row>
    <row r="106" spans="1:26" ht="15">
      <c r="A106" s="344" t="s">
        <v>684</v>
      </c>
      <c r="B106" s="334" t="s">
        <v>685</v>
      </c>
      <c r="C106" s="677"/>
      <c r="D106" s="677"/>
      <c r="E106" s="677"/>
      <c r="F106" s="677"/>
      <c r="G106" s="677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4"/>
      <c r="W106" s="354"/>
      <c r="X106" s="354"/>
      <c r="Y106" s="355"/>
      <c r="Z106" s="355"/>
    </row>
    <row r="107" spans="1:26" ht="15">
      <c r="A107" s="360" t="s">
        <v>460</v>
      </c>
      <c r="B107" s="339" t="s">
        <v>461</v>
      </c>
      <c r="C107" s="680"/>
      <c r="D107" s="680"/>
      <c r="E107" s="680"/>
      <c r="F107" s="680"/>
      <c r="G107" s="680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1"/>
      <c r="Y107" s="355"/>
      <c r="Z107" s="355"/>
    </row>
    <row r="108" spans="1:26" ht="15">
      <c r="A108" s="358" t="s">
        <v>462</v>
      </c>
      <c r="B108" s="334" t="s">
        <v>463</v>
      </c>
      <c r="C108" s="679"/>
      <c r="D108" s="679"/>
      <c r="E108" s="679"/>
      <c r="F108" s="679"/>
      <c r="G108" s="67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5"/>
      <c r="Z108" s="355"/>
    </row>
    <row r="109" spans="1:26" ht="15">
      <c r="A109" s="358" t="s">
        <v>464</v>
      </c>
      <c r="B109" s="334" t="s">
        <v>465</v>
      </c>
      <c r="C109" s="679"/>
      <c r="D109" s="679"/>
      <c r="E109" s="679"/>
      <c r="F109" s="679"/>
      <c r="G109" s="67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  <c r="Y109" s="355"/>
      <c r="Z109" s="355"/>
    </row>
    <row r="110" spans="1:26" ht="15">
      <c r="A110" s="360" t="s">
        <v>466</v>
      </c>
      <c r="B110" s="339" t="s">
        <v>467</v>
      </c>
      <c r="C110" s="679"/>
      <c r="D110" s="679"/>
      <c r="E110" s="679"/>
      <c r="F110" s="679"/>
      <c r="G110" s="67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5"/>
      <c r="Z110" s="355"/>
    </row>
    <row r="111" spans="1:26" ht="15">
      <c r="A111" s="358" t="s">
        <v>468</v>
      </c>
      <c r="B111" s="334" t="s">
        <v>469</v>
      </c>
      <c r="C111" s="679"/>
      <c r="D111" s="679"/>
      <c r="E111" s="679"/>
      <c r="F111" s="679"/>
      <c r="G111" s="679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355"/>
      <c r="Z111" s="355"/>
    </row>
    <row r="112" spans="1:26" ht="15">
      <c r="A112" s="358" t="s">
        <v>470</v>
      </c>
      <c r="B112" s="334" t="s">
        <v>471</v>
      </c>
      <c r="C112" s="679"/>
      <c r="D112" s="679"/>
      <c r="E112" s="679"/>
      <c r="F112" s="679"/>
      <c r="G112" s="679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359"/>
      <c r="X112" s="359"/>
      <c r="Y112" s="355"/>
      <c r="Z112" s="355"/>
    </row>
    <row r="113" spans="1:26" ht="15">
      <c r="A113" s="358" t="s">
        <v>472</v>
      </c>
      <c r="B113" s="334" t="s">
        <v>473</v>
      </c>
      <c r="C113" s="679"/>
      <c r="D113" s="679"/>
      <c r="E113" s="679"/>
      <c r="F113" s="679"/>
      <c r="G113" s="67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  <c r="Y113" s="355"/>
      <c r="Z113" s="355"/>
    </row>
    <row r="114" spans="1:26" ht="15">
      <c r="A114" s="362" t="s">
        <v>474</v>
      </c>
      <c r="B114" s="342" t="s">
        <v>475</v>
      </c>
      <c r="C114" s="680"/>
      <c r="D114" s="680"/>
      <c r="E114" s="680"/>
      <c r="F114" s="680"/>
      <c r="G114" s="680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1"/>
      <c r="Y114" s="355"/>
      <c r="Z114" s="355"/>
    </row>
    <row r="115" spans="1:26" ht="15">
      <c r="A115" s="358" t="s">
        <v>476</v>
      </c>
      <c r="B115" s="334" t="s">
        <v>477</v>
      </c>
      <c r="C115" s="679"/>
      <c r="D115" s="679"/>
      <c r="E115" s="679"/>
      <c r="F115" s="679"/>
      <c r="G115" s="67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5"/>
      <c r="Z115" s="355"/>
    </row>
    <row r="116" spans="1:26" ht="15">
      <c r="A116" s="344" t="s">
        <v>478</v>
      </c>
      <c r="B116" s="334" t="s">
        <v>479</v>
      </c>
      <c r="C116" s="677"/>
      <c r="D116" s="677"/>
      <c r="E116" s="677"/>
      <c r="F116" s="677"/>
      <c r="G116" s="677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4"/>
      <c r="V116" s="354"/>
      <c r="W116" s="354"/>
      <c r="X116" s="354"/>
      <c r="Y116" s="355"/>
      <c r="Z116" s="355"/>
    </row>
    <row r="117" spans="1:26" ht="15">
      <c r="A117" s="358" t="s">
        <v>480</v>
      </c>
      <c r="B117" s="334" t="s">
        <v>481</v>
      </c>
      <c r="C117" s="679"/>
      <c r="D117" s="679"/>
      <c r="E117" s="679"/>
      <c r="F117" s="679"/>
      <c r="G117" s="67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5"/>
      <c r="Z117" s="355"/>
    </row>
    <row r="118" spans="1:26" ht="15">
      <c r="A118" s="358" t="s">
        <v>482</v>
      </c>
      <c r="B118" s="334" t="s">
        <v>483</v>
      </c>
      <c r="C118" s="679"/>
      <c r="D118" s="679"/>
      <c r="E118" s="679"/>
      <c r="F118" s="679"/>
      <c r="G118" s="67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5"/>
      <c r="Z118" s="355"/>
    </row>
    <row r="119" spans="1:26" ht="15">
      <c r="A119" s="362" t="s">
        <v>484</v>
      </c>
      <c r="B119" s="342" t="s">
        <v>485</v>
      </c>
      <c r="C119" s="680"/>
      <c r="D119" s="680"/>
      <c r="E119" s="680"/>
      <c r="F119" s="680"/>
      <c r="G119" s="680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  <c r="V119" s="361"/>
      <c r="W119" s="361"/>
      <c r="X119" s="361"/>
      <c r="Y119" s="355"/>
      <c r="Z119" s="355"/>
    </row>
    <row r="120" spans="1:26" ht="15">
      <c r="A120" s="344" t="s">
        <v>486</v>
      </c>
      <c r="B120" s="334" t="s">
        <v>487</v>
      </c>
      <c r="C120" s="677"/>
      <c r="D120" s="677"/>
      <c r="E120" s="677"/>
      <c r="F120" s="677"/>
      <c r="G120" s="677"/>
      <c r="H120" s="354"/>
      <c r="I120" s="354"/>
      <c r="J120" s="354"/>
      <c r="K120" s="354"/>
      <c r="L120" s="354"/>
      <c r="M120" s="354"/>
      <c r="N120" s="354"/>
      <c r="O120" s="354"/>
      <c r="P120" s="354"/>
      <c r="Q120" s="354"/>
      <c r="R120" s="354"/>
      <c r="S120" s="354"/>
      <c r="T120" s="354"/>
      <c r="U120" s="354"/>
      <c r="V120" s="354"/>
      <c r="W120" s="354"/>
      <c r="X120" s="354"/>
      <c r="Y120" s="355"/>
      <c r="Z120" s="355"/>
    </row>
    <row r="121" spans="1:26" ht="15.75">
      <c r="A121" s="363" t="s">
        <v>488</v>
      </c>
      <c r="B121" s="364" t="s">
        <v>489</v>
      </c>
      <c r="C121" s="680"/>
      <c r="D121" s="680"/>
      <c r="E121" s="680"/>
      <c r="F121" s="680"/>
      <c r="G121" s="680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  <c r="X121" s="361"/>
      <c r="Y121" s="355"/>
      <c r="Z121" s="355"/>
    </row>
    <row r="122" spans="1:26" ht="15.75">
      <c r="A122" s="365" t="s">
        <v>490</v>
      </c>
      <c r="B122" s="366"/>
      <c r="C122" s="675">
        <f>SUM(C98:C121)</f>
        <v>109400</v>
      </c>
      <c r="D122" s="675">
        <f>SUM(D98:D121)</f>
        <v>112521</v>
      </c>
      <c r="E122" s="672"/>
      <c r="F122" s="672"/>
      <c r="G122" s="675">
        <f>SUM(G98:G121)</f>
        <v>112241</v>
      </c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  <c r="X122" s="355"/>
      <c r="Y122" s="355"/>
      <c r="Z122" s="355"/>
    </row>
    <row r="123" spans="2:26" ht="15">
      <c r="B123" s="355"/>
      <c r="C123" s="355"/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</row>
    <row r="124" spans="2:26" ht="15">
      <c r="B124" s="355"/>
      <c r="C124" s="355"/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</row>
    <row r="125" spans="2:26" ht="15">
      <c r="B125" s="355"/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355"/>
      <c r="R125" s="355"/>
      <c r="S125" s="355"/>
      <c r="T125" s="355"/>
      <c r="U125" s="355"/>
      <c r="V125" s="355"/>
      <c r="W125" s="355"/>
      <c r="X125" s="355"/>
      <c r="Y125" s="355"/>
      <c r="Z125" s="355"/>
    </row>
    <row r="126" spans="2:26" ht="15">
      <c r="B126" s="355"/>
      <c r="C126" s="355"/>
      <c r="D126" s="355"/>
      <c r="E126" s="355"/>
      <c r="F126" s="355"/>
      <c r="G126" s="355"/>
      <c r="H126" s="355"/>
      <c r="I126" s="355"/>
      <c r="J126" s="355"/>
      <c r="K126" s="355"/>
      <c r="L126" s="355"/>
      <c r="M126" s="355"/>
      <c r="N126" s="355"/>
      <c r="O126" s="355"/>
      <c r="P126" s="355"/>
      <c r="Q126" s="355"/>
      <c r="R126" s="355"/>
      <c r="S126" s="355"/>
      <c r="T126" s="355"/>
      <c r="U126" s="355"/>
      <c r="V126" s="355"/>
      <c r="W126" s="355"/>
      <c r="X126" s="355"/>
      <c r="Y126" s="355"/>
      <c r="Z126" s="355"/>
    </row>
    <row r="127" spans="2:26" ht="15">
      <c r="B127" s="355"/>
      <c r="C127" s="355"/>
      <c r="D127" s="355"/>
      <c r="E127" s="355"/>
      <c r="F127" s="355"/>
      <c r="G127" s="355"/>
      <c r="H127" s="355"/>
      <c r="I127" s="355"/>
      <c r="J127" s="355"/>
      <c r="K127" s="355"/>
      <c r="L127" s="355"/>
      <c r="M127" s="355"/>
      <c r="N127" s="355"/>
      <c r="O127" s="355"/>
      <c r="P127" s="355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</row>
    <row r="128" spans="2:26" ht="15">
      <c r="B128" s="355"/>
      <c r="C128" s="355"/>
      <c r="D128" s="355"/>
      <c r="E128" s="355"/>
      <c r="F128" s="355"/>
      <c r="G128" s="355"/>
      <c r="H128" s="355"/>
      <c r="I128" s="355"/>
      <c r="J128" s="355"/>
      <c r="K128" s="355"/>
      <c r="L128" s="355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  <c r="W128" s="355"/>
      <c r="X128" s="355"/>
      <c r="Y128" s="355"/>
      <c r="Z128" s="355"/>
    </row>
    <row r="129" spans="2:26" ht="15">
      <c r="B129" s="355"/>
      <c r="C129" s="355"/>
      <c r="D129" s="355"/>
      <c r="E129" s="355"/>
      <c r="F129" s="355"/>
      <c r="G129" s="355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</row>
    <row r="130" spans="2:26" ht="15">
      <c r="B130" s="355"/>
      <c r="C130" s="355"/>
      <c r="D130" s="355"/>
      <c r="E130" s="355"/>
      <c r="F130" s="355"/>
      <c r="G130" s="355"/>
      <c r="H130" s="355"/>
      <c r="I130" s="355"/>
      <c r="J130" s="355"/>
      <c r="K130" s="355"/>
      <c r="L130" s="355"/>
      <c r="M130" s="355"/>
      <c r="N130" s="355"/>
      <c r="O130" s="355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</row>
    <row r="131" spans="2:26" ht="15">
      <c r="B131" s="355"/>
      <c r="C131" s="355"/>
      <c r="D131" s="355"/>
      <c r="E131" s="355"/>
      <c r="F131" s="355"/>
      <c r="G131" s="355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</row>
    <row r="132" spans="2:26" ht="15">
      <c r="B132" s="355"/>
      <c r="C132" s="355"/>
      <c r="D132" s="355"/>
      <c r="E132" s="355"/>
      <c r="F132" s="355"/>
      <c r="G132" s="355"/>
      <c r="H132" s="355"/>
      <c r="I132" s="355"/>
      <c r="J132" s="355"/>
      <c r="K132" s="355"/>
      <c r="L132" s="355"/>
      <c r="M132" s="355"/>
      <c r="N132" s="355"/>
      <c r="O132" s="355"/>
      <c r="P132" s="355"/>
      <c r="Q132" s="355"/>
      <c r="R132" s="355"/>
      <c r="S132" s="355"/>
      <c r="T132" s="355"/>
      <c r="U132" s="355"/>
      <c r="V132" s="355"/>
      <c r="W132" s="355"/>
      <c r="X132" s="355"/>
      <c r="Y132" s="355"/>
      <c r="Z132" s="355"/>
    </row>
    <row r="133" spans="2:26" ht="15">
      <c r="B133" s="355"/>
      <c r="C133" s="355"/>
      <c r="D133" s="355"/>
      <c r="E133" s="355"/>
      <c r="F133" s="355"/>
      <c r="G133" s="355"/>
      <c r="H133" s="355"/>
      <c r="I133" s="355"/>
      <c r="J133" s="355"/>
      <c r="K133" s="355"/>
      <c r="L133" s="355"/>
      <c r="M133" s="355"/>
      <c r="N133" s="355"/>
      <c r="O133" s="355"/>
      <c r="P133" s="355"/>
      <c r="Q133" s="355"/>
      <c r="R133" s="355"/>
      <c r="S133" s="355"/>
      <c r="T133" s="355"/>
      <c r="U133" s="355"/>
      <c r="V133" s="355"/>
      <c r="W133" s="355"/>
      <c r="X133" s="355"/>
      <c r="Y133" s="355"/>
      <c r="Z133" s="355"/>
    </row>
    <row r="134" spans="2:26" ht="15">
      <c r="B134" s="355"/>
      <c r="C134" s="355"/>
      <c r="D134" s="355"/>
      <c r="E134" s="355"/>
      <c r="F134" s="355"/>
      <c r="G134" s="355"/>
      <c r="H134" s="355"/>
      <c r="I134" s="355"/>
      <c r="J134" s="355"/>
      <c r="K134" s="355"/>
      <c r="L134" s="355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  <c r="W134" s="355"/>
      <c r="X134" s="355"/>
      <c r="Y134" s="355"/>
      <c r="Z134" s="355"/>
    </row>
    <row r="135" spans="2:26" ht="15">
      <c r="B135" s="355"/>
      <c r="C135" s="355"/>
      <c r="D135" s="355"/>
      <c r="E135" s="355"/>
      <c r="F135" s="355"/>
      <c r="G135" s="355"/>
      <c r="H135" s="355"/>
      <c r="I135" s="355"/>
      <c r="J135" s="355"/>
      <c r="K135" s="355"/>
      <c r="L135" s="355"/>
      <c r="M135" s="355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5"/>
    </row>
    <row r="136" spans="2:26" ht="15">
      <c r="B136" s="355"/>
      <c r="C136" s="355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</row>
    <row r="137" spans="2:26" ht="15">
      <c r="B137" s="355"/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5"/>
      <c r="R137" s="355"/>
      <c r="S137" s="355"/>
      <c r="T137" s="355"/>
      <c r="U137" s="355"/>
      <c r="V137" s="355"/>
      <c r="W137" s="355"/>
      <c r="X137" s="355"/>
      <c r="Y137" s="355"/>
      <c r="Z137" s="355"/>
    </row>
    <row r="138" spans="2:26" ht="15">
      <c r="B138" s="355"/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</row>
    <row r="139" spans="2:26" ht="15">
      <c r="B139" s="355"/>
      <c r="C139" s="355"/>
      <c r="D139" s="355"/>
      <c r="E139" s="355"/>
      <c r="F139" s="355"/>
      <c r="G139" s="355"/>
      <c r="H139" s="355"/>
      <c r="I139" s="355"/>
      <c r="J139" s="355"/>
      <c r="K139" s="355"/>
      <c r="L139" s="355"/>
      <c r="M139" s="355"/>
      <c r="N139" s="355"/>
      <c r="O139" s="355"/>
      <c r="P139" s="355"/>
      <c r="Q139" s="355"/>
      <c r="R139" s="355"/>
      <c r="S139" s="355"/>
      <c r="T139" s="355"/>
      <c r="U139" s="355"/>
      <c r="V139" s="355"/>
      <c r="W139" s="355"/>
      <c r="X139" s="355"/>
      <c r="Y139" s="355"/>
      <c r="Z139" s="355"/>
    </row>
    <row r="140" spans="2:26" ht="15">
      <c r="B140" s="355"/>
      <c r="C140" s="355"/>
      <c r="D140" s="355"/>
      <c r="E140" s="355"/>
      <c r="F140" s="355"/>
      <c r="G140" s="355"/>
      <c r="H140" s="355"/>
      <c r="I140" s="355"/>
      <c r="J140" s="355"/>
      <c r="K140" s="355"/>
      <c r="L140" s="355"/>
      <c r="M140" s="355"/>
      <c r="N140" s="355"/>
      <c r="O140" s="355"/>
      <c r="P140" s="355"/>
      <c r="Q140" s="355"/>
      <c r="R140" s="355"/>
      <c r="S140" s="355"/>
      <c r="T140" s="355"/>
      <c r="U140" s="355"/>
      <c r="V140" s="355"/>
      <c r="W140" s="355"/>
      <c r="X140" s="355"/>
      <c r="Y140" s="355"/>
      <c r="Z140" s="355"/>
    </row>
    <row r="141" spans="2:26" ht="15">
      <c r="B141" s="355"/>
      <c r="C141" s="355"/>
      <c r="D141" s="355"/>
      <c r="E141" s="355"/>
      <c r="F141" s="355"/>
      <c r="G141" s="355"/>
      <c r="H141" s="355"/>
      <c r="I141" s="355"/>
      <c r="J141" s="355"/>
      <c r="K141" s="355"/>
      <c r="L141" s="355"/>
      <c r="M141" s="355"/>
      <c r="N141" s="355"/>
      <c r="O141" s="355"/>
      <c r="P141" s="355"/>
      <c r="Q141" s="355"/>
      <c r="R141" s="355"/>
      <c r="S141" s="355"/>
      <c r="T141" s="355"/>
      <c r="U141" s="355"/>
      <c r="V141" s="355"/>
      <c r="W141" s="355"/>
      <c r="X141" s="355"/>
      <c r="Y141" s="355"/>
      <c r="Z141" s="355"/>
    </row>
    <row r="142" spans="2:26" ht="15">
      <c r="B142" s="355"/>
      <c r="C142" s="355"/>
      <c r="D142" s="355"/>
      <c r="E142" s="355"/>
      <c r="F142" s="355"/>
      <c r="G142" s="355"/>
      <c r="H142" s="355"/>
      <c r="I142" s="355"/>
      <c r="J142" s="355"/>
      <c r="K142" s="355"/>
      <c r="L142" s="355"/>
      <c r="M142" s="355"/>
      <c r="N142" s="355"/>
      <c r="O142" s="355"/>
      <c r="P142" s="355"/>
      <c r="Q142" s="355"/>
      <c r="R142" s="355"/>
      <c r="S142" s="355"/>
      <c r="T142" s="355"/>
      <c r="U142" s="355"/>
      <c r="V142" s="355"/>
      <c r="W142" s="355"/>
      <c r="X142" s="355"/>
      <c r="Y142" s="355"/>
      <c r="Z142" s="355"/>
    </row>
    <row r="143" spans="2:26" ht="15">
      <c r="B143" s="355"/>
      <c r="C143" s="355"/>
      <c r="D143" s="355"/>
      <c r="E143" s="355"/>
      <c r="F143" s="355"/>
      <c r="G143" s="355"/>
      <c r="H143" s="355"/>
      <c r="I143" s="355"/>
      <c r="J143" s="355"/>
      <c r="K143" s="355"/>
      <c r="L143" s="355"/>
      <c r="M143" s="355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5"/>
    </row>
    <row r="144" spans="2:26" ht="15">
      <c r="B144" s="355"/>
      <c r="C144" s="355"/>
      <c r="D144" s="355"/>
      <c r="E144" s="355"/>
      <c r="F144" s="355"/>
      <c r="G144" s="355"/>
      <c r="H144" s="355"/>
      <c r="I144" s="355"/>
      <c r="J144" s="355"/>
      <c r="K144" s="355"/>
      <c r="L144" s="355"/>
      <c r="M144" s="355"/>
      <c r="N144" s="355"/>
      <c r="O144" s="355"/>
      <c r="P144" s="355"/>
      <c r="Q144" s="355"/>
      <c r="R144" s="355"/>
      <c r="S144" s="355"/>
      <c r="T144" s="355"/>
      <c r="U144" s="355"/>
      <c r="V144" s="355"/>
      <c r="W144" s="355"/>
      <c r="X144" s="355"/>
      <c r="Y144" s="355"/>
      <c r="Z144" s="355"/>
    </row>
    <row r="145" spans="2:26" ht="15">
      <c r="B145" s="355"/>
      <c r="C145" s="355"/>
      <c r="D145" s="355"/>
      <c r="E145" s="355"/>
      <c r="F145" s="355"/>
      <c r="G145" s="355"/>
      <c r="H145" s="355"/>
      <c r="I145" s="355"/>
      <c r="J145" s="355"/>
      <c r="K145" s="355"/>
      <c r="L145" s="355"/>
      <c r="M145" s="355"/>
      <c r="N145" s="355"/>
      <c r="O145" s="355"/>
      <c r="P145" s="355"/>
      <c r="Q145" s="355"/>
      <c r="R145" s="355"/>
      <c r="S145" s="355"/>
      <c r="T145" s="355"/>
      <c r="U145" s="355"/>
      <c r="V145" s="355"/>
      <c r="W145" s="355"/>
      <c r="X145" s="355"/>
      <c r="Y145" s="355"/>
      <c r="Z145" s="355"/>
    </row>
    <row r="146" spans="2:26" ht="15">
      <c r="B146" s="355"/>
      <c r="C146" s="355"/>
      <c r="D146" s="355"/>
      <c r="E146" s="355"/>
      <c r="F146" s="355"/>
      <c r="G146" s="355"/>
      <c r="H146" s="355"/>
      <c r="I146" s="355"/>
      <c r="J146" s="355"/>
      <c r="K146" s="355"/>
      <c r="L146" s="355"/>
      <c r="M146" s="355"/>
      <c r="N146" s="355"/>
      <c r="O146" s="355"/>
      <c r="P146" s="355"/>
      <c r="Q146" s="355"/>
      <c r="R146" s="355"/>
      <c r="S146" s="355"/>
      <c r="T146" s="355"/>
      <c r="U146" s="355"/>
      <c r="V146" s="355"/>
      <c r="W146" s="355"/>
      <c r="X146" s="355"/>
      <c r="Y146" s="355"/>
      <c r="Z146" s="355"/>
    </row>
    <row r="147" spans="2:26" ht="15">
      <c r="B147" s="355"/>
      <c r="C147" s="355"/>
      <c r="D147" s="355"/>
      <c r="E147" s="355"/>
      <c r="F147" s="355"/>
      <c r="G147" s="355"/>
      <c r="H147" s="355"/>
      <c r="I147" s="355"/>
      <c r="J147" s="355"/>
      <c r="K147" s="355"/>
      <c r="L147" s="355"/>
      <c r="M147" s="355"/>
      <c r="N147" s="355"/>
      <c r="O147" s="355"/>
      <c r="P147" s="355"/>
      <c r="Q147" s="355"/>
      <c r="R147" s="355"/>
      <c r="S147" s="355"/>
      <c r="T147" s="355"/>
      <c r="U147" s="355"/>
      <c r="V147" s="355"/>
      <c r="W147" s="355"/>
      <c r="X147" s="355"/>
      <c r="Y147" s="355"/>
      <c r="Z147" s="355"/>
    </row>
    <row r="148" spans="2:26" ht="15">
      <c r="B148" s="355"/>
      <c r="C148" s="355"/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355"/>
      <c r="O148" s="355"/>
      <c r="P148" s="355"/>
      <c r="Q148" s="355"/>
      <c r="R148" s="355"/>
      <c r="S148" s="355"/>
      <c r="T148" s="355"/>
      <c r="U148" s="355"/>
      <c r="V148" s="355"/>
      <c r="W148" s="355"/>
      <c r="X148" s="355"/>
      <c r="Y148" s="355"/>
      <c r="Z148" s="355"/>
    </row>
    <row r="149" spans="2:26" ht="15">
      <c r="B149" s="355"/>
      <c r="C149" s="355"/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355"/>
      <c r="O149" s="355"/>
      <c r="P149" s="355"/>
      <c r="Q149" s="355"/>
      <c r="R149" s="355"/>
      <c r="S149" s="355"/>
      <c r="T149" s="355"/>
      <c r="U149" s="355"/>
      <c r="V149" s="355"/>
      <c r="W149" s="355"/>
      <c r="X149" s="355"/>
      <c r="Y149" s="355"/>
      <c r="Z149" s="355"/>
    </row>
    <row r="150" spans="2:26" ht="15">
      <c r="B150" s="355"/>
      <c r="C150" s="355"/>
      <c r="D150" s="355"/>
      <c r="E150" s="355"/>
      <c r="F150" s="355"/>
      <c r="G150" s="355"/>
      <c r="H150" s="355"/>
      <c r="I150" s="355"/>
      <c r="J150" s="355"/>
      <c r="K150" s="355"/>
      <c r="L150" s="355"/>
      <c r="M150" s="355"/>
      <c r="N150" s="355"/>
      <c r="O150" s="355"/>
      <c r="P150" s="355"/>
      <c r="Q150" s="355"/>
      <c r="R150" s="355"/>
      <c r="S150" s="355"/>
      <c r="T150" s="355"/>
      <c r="U150" s="355"/>
      <c r="V150" s="355"/>
      <c r="W150" s="355"/>
      <c r="X150" s="355"/>
      <c r="Y150" s="355"/>
      <c r="Z150" s="355"/>
    </row>
    <row r="151" spans="2:26" ht="15">
      <c r="B151" s="355"/>
      <c r="C151" s="355"/>
      <c r="D151" s="355"/>
      <c r="E151" s="355"/>
      <c r="F151" s="355"/>
      <c r="G151" s="355"/>
      <c r="H151" s="355"/>
      <c r="I151" s="355"/>
      <c r="J151" s="355"/>
      <c r="K151" s="355"/>
      <c r="L151" s="355"/>
      <c r="M151" s="355"/>
      <c r="N151" s="355"/>
      <c r="O151" s="355"/>
      <c r="P151" s="355"/>
      <c r="Q151" s="355"/>
      <c r="R151" s="355"/>
      <c r="S151" s="355"/>
      <c r="T151" s="355"/>
      <c r="U151" s="355"/>
      <c r="V151" s="355"/>
      <c r="W151" s="355"/>
      <c r="X151" s="355"/>
      <c r="Y151" s="355"/>
      <c r="Z151" s="355"/>
    </row>
    <row r="152" spans="2:26" ht="15">
      <c r="B152" s="355"/>
      <c r="C152" s="355"/>
      <c r="D152" s="355"/>
      <c r="E152" s="355"/>
      <c r="F152" s="355"/>
      <c r="G152" s="355"/>
      <c r="H152" s="355"/>
      <c r="I152" s="355"/>
      <c r="J152" s="355"/>
      <c r="K152" s="355"/>
      <c r="L152" s="355"/>
      <c r="M152" s="355"/>
      <c r="N152" s="355"/>
      <c r="O152" s="355"/>
      <c r="P152" s="355"/>
      <c r="Q152" s="355"/>
      <c r="R152" s="355"/>
      <c r="S152" s="355"/>
      <c r="T152" s="355"/>
      <c r="U152" s="355"/>
      <c r="V152" s="355"/>
      <c r="W152" s="355"/>
      <c r="X152" s="355"/>
      <c r="Y152" s="355"/>
      <c r="Z152" s="355"/>
    </row>
    <row r="153" spans="2:26" ht="15">
      <c r="B153" s="355"/>
      <c r="C153" s="355"/>
      <c r="D153" s="355"/>
      <c r="E153" s="355"/>
      <c r="F153" s="355"/>
      <c r="G153" s="355"/>
      <c r="H153" s="355"/>
      <c r="I153" s="355"/>
      <c r="J153" s="355"/>
      <c r="K153" s="355"/>
      <c r="L153" s="355"/>
      <c r="M153" s="355"/>
      <c r="N153" s="355"/>
      <c r="O153" s="355"/>
      <c r="P153" s="355"/>
      <c r="Q153" s="355"/>
      <c r="R153" s="355"/>
      <c r="S153" s="355"/>
      <c r="T153" s="355"/>
      <c r="U153" s="355"/>
      <c r="V153" s="355"/>
      <c r="W153" s="355"/>
      <c r="X153" s="355"/>
      <c r="Y153" s="355"/>
      <c r="Z153" s="355"/>
    </row>
    <row r="154" spans="2:26" ht="15">
      <c r="B154" s="355"/>
      <c r="C154" s="355"/>
      <c r="D154" s="355"/>
      <c r="E154" s="355"/>
      <c r="F154" s="355"/>
      <c r="G154" s="355"/>
      <c r="H154" s="355"/>
      <c r="I154" s="355"/>
      <c r="J154" s="355"/>
      <c r="K154" s="355"/>
      <c r="L154" s="355"/>
      <c r="M154" s="355"/>
      <c r="N154" s="355"/>
      <c r="O154" s="355"/>
      <c r="P154" s="355"/>
      <c r="Q154" s="355"/>
      <c r="R154" s="355"/>
      <c r="S154" s="355"/>
      <c r="T154" s="355"/>
      <c r="U154" s="355"/>
      <c r="V154" s="355"/>
      <c r="W154" s="355"/>
      <c r="X154" s="355"/>
      <c r="Y154" s="355"/>
      <c r="Z154" s="355"/>
    </row>
    <row r="155" spans="2:26" ht="15">
      <c r="B155" s="355"/>
      <c r="C155" s="355"/>
      <c r="D155" s="355"/>
      <c r="E155" s="355"/>
      <c r="F155" s="355"/>
      <c r="G155" s="355"/>
      <c r="H155" s="355"/>
      <c r="I155" s="355"/>
      <c r="J155" s="355"/>
      <c r="K155" s="355"/>
      <c r="L155" s="355"/>
      <c r="M155" s="355"/>
      <c r="N155" s="355"/>
      <c r="O155" s="355"/>
      <c r="P155" s="355"/>
      <c r="Q155" s="355"/>
      <c r="R155" s="355"/>
      <c r="S155" s="355"/>
      <c r="T155" s="355"/>
      <c r="U155" s="355"/>
      <c r="V155" s="355"/>
      <c r="W155" s="355"/>
      <c r="X155" s="355"/>
      <c r="Y155" s="355"/>
      <c r="Z155" s="355"/>
    </row>
    <row r="156" spans="2:26" ht="15">
      <c r="B156" s="355"/>
      <c r="C156" s="355"/>
      <c r="D156" s="355"/>
      <c r="E156" s="355"/>
      <c r="F156" s="355"/>
      <c r="G156" s="355"/>
      <c r="H156" s="355"/>
      <c r="I156" s="355"/>
      <c r="J156" s="355"/>
      <c r="K156" s="355"/>
      <c r="L156" s="355"/>
      <c r="M156" s="355"/>
      <c r="N156" s="355"/>
      <c r="O156" s="355"/>
      <c r="P156" s="355"/>
      <c r="Q156" s="355"/>
      <c r="R156" s="355"/>
      <c r="S156" s="355"/>
      <c r="T156" s="355"/>
      <c r="U156" s="355"/>
      <c r="V156" s="355"/>
      <c r="W156" s="355"/>
      <c r="X156" s="355"/>
      <c r="Y156" s="355"/>
      <c r="Z156" s="355"/>
    </row>
    <row r="157" spans="2:26" ht="15">
      <c r="B157" s="355"/>
      <c r="C157" s="355"/>
      <c r="D157" s="355"/>
      <c r="E157" s="355"/>
      <c r="F157" s="355"/>
      <c r="G157" s="355"/>
      <c r="H157" s="355"/>
      <c r="I157" s="355"/>
      <c r="J157" s="355"/>
      <c r="K157" s="355"/>
      <c r="L157" s="355"/>
      <c r="M157" s="355"/>
      <c r="N157" s="355"/>
      <c r="O157" s="355"/>
      <c r="P157" s="355"/>
      <c r="Q157" s="355"/>
      <c r="R157" s="355"/>
      <c r="S157" s="355"/>
      <c r="T157" s="355"/>
      <c r="U157" s="355"/>
      <c r="V157" s="355"/>
      <c r="W157" s="355"/>
      <c r="X157" s="355"/>
      <c r="Y157" s="355"/>
      <c r="Z157" s="355"/>
    </row>
    <row r="158" spans="2:26" ht="15">
      <c r="B158" s="355"/>
      <c r="C158" s="355"/>
      <c r="D158" s="355"/>
      <c r="E158" s="355"/>
      <c r="F158" s="355"/>
      <c r="G158" s="355"/>
      <c r="H158" s="355"/>
      <c r="I158" s="355"/>
      <c r="J158" s="355"/>
      <c r="K158" s="355"/>
      <c r="L158" s="355"/>
      <c r="M158" s="355"/>
      <c r="N158" s="355"/>
      <c r="O158" s="355"/>
      <c r="P158" s="355"/>
      <c r="Q158" s="355"/>
      <c r="R158" s="355"/>
      <c r="S158" s="355"/>
      <c r="T158" s="355"/>
      <c r="U158" s="355"/>
      <c r="V158" s="355"/>
      <c r="W158" s="355"/>
      <c r="X158" s="355"/>
      <c r="Y158" s="355"/>
      <c r="Z158" s="355"/>
    </row>
    <row r="159" spans="2:26" ht="15">
      <c r="B159" s="355"/>
      <c r="C159" s="355"/>
      <c r="D159" s="355"/>
      <c r="E159" s="355"/>
      <c r="F159" s="355"/>
      <c r="G159" s="355"/>
      <c r="H159" s="355"/>
      <c r="I159" s="355"/>
      <c r="J159" s="355"/>
      <c r="K159" s="355"/>
      <c r="L159" s="355"/>
      <c r="M159" s="355"/>
      <c r="N159" s="355"/>
      <c r="O159" s="355"/>
      <c r="P159" s="355"/>
      <c r="Q159" s="355"/>
      <c r="R159" s="355"/>
      <c r="S159" s="355"/>
      <c r="T159" s="355"/>
      <c r="U159" s="355"/>
      <c r="V159" s="355"/>
      <c r="W159" s="355"/>
      <c r="X159" s="355"/>
      <c r="Y159" s="355"/>
      <c r="Z159" s="355"/>
    </row>
    <row r="160" spans="2:26" ht="15">
      <c r="B160" s="355"/>
      <c r="C160" s="355"/>
      <c r="D160" s="355"/>
      <c r="E160" s="355"/>
      <c r="F160" s="355"/>
      <c r="G160" s="355"/>
      <c r="H160" s="355"/>
      <c r="I160" s="355"/>
      <c r="J160" s="355"/>
      <c r="K160" s="355"/>
      <c r="L160" s="355"/>
      <c r="M160" s="355"/>
      <c r="N160" s="355"/>
      <c r="O160" s="355"/>
      <c r="P160" s="355"/>
      <c r="Q160" s="355"/>
      <c r="R160" s="355"/>
      <c r="S160" s="355"/>
      <c r="T160" s="355"/>
      <c r="U160" s="355"/>
      <c r="V160" s="355"/>
      <c r="W160" s="355"/>
      <c r="X160" s="355"/>
      <c r="Y160" s="355"/>
      <c r="Z160" s="355"/>
    </row>
    <row r="161" spans="2:26" ht="15">
      <c r="B161" s="355"/>
      <c r="C161" s="355"/>
      <c r="D161" s="355"/>
      <c r="E161" s="355"/>
      <c r="F161" s="355"/>
      <c r="G161" s="355"/>
      <c r="H161" s="355"/>
      <c r="I161" s="355"/>
      <c r="J161" s="355"/>
      <c r="K161" s="355"/>
      <c r="L161" s="355"/>
      <c r="M161" s="355"/>
      <c r="N161" s="355"/>
      <c r="O161" s="355"/>
      <c r="P161" s="355"/>
      <c r="Q161" s="355"/>
      <c r="R161" s="355"/>
      <c r="S161" s="355"/>
      <c r="T161" s="355"/>
      <c r="U161" s="355"/>
      <c r="V161" s="355"/>
      <c r="W161" s="355"/>
      <c r="X161" s="355"/>
      <c r="Y161" s="355"/>
      <c r="Z161" s="355"/>
    </row>
    <row r="162" spans="2:26" ht="15">
      <c r="B162" s="355"/>
      <c r="C162" s="355"/>
      <c r="D162" s="355"/>
      <c r="E162" s="355"/>
      <c r="F162" s="355"/>
      <c r="G162" s="355"/>
      <c r="H162" s="355"/>
      <c r="I162" s="355"/>
      <c r="J162" s="355"/>
      <c r="K162" s="355"/>
      <c r="L162" s="355"/>
      <c r="M162" s="355"/>
      <c r="N162" s="355"/>
      <c r="O162" s="355"/>
      <c r="P162" s="355"/>
      <c r="Q162" s="355"/>
      <c r="R162" s="355"/>
      <c r="S162" s="355"/>
      <c r="T162" s="355"/>
      <c r="U162" s="355"/>
      <c r="V162" s="355"/>
      <c r="W162" s="355"/>
      <c r="X162" s="355"/>
      <c r="Y162" s="355"/>
      <c r="Z162" s="355"/>
    </row>
    <row r="163" spans="2:26" ht="15">
      <c r="B163" s="355"/>
      <c r="C163" s="355"/>
      <c r="D163" s="355"/>
      <c r="E163" s="355"/>
      <c r="F163" s="355"/>
      <c r="G163" s="355"/>
      <c r="H163" s="355"/>
      <c r="I163" s="355"/>
      <c r="J163" s="355"/>
      <c r="K163" s="355"/>
      <c r="L163" s="355"/>
      <c r="M163" s="355"/>
      <c r="N163" s="355"/>
      <c r="O163" s="355"/>
      <c r="P163" s="355"/>
      <c r="Q163" s="355"/>
      <c r="R163" s="355"/>
      <c r="S163" s="355"/>
      <c r="T163" s="355"/>
      <c r="U163" s="355"/>
      <c r="V163" s="355"/>
      <c r="W163" s="355"/>
      <c r="X163" s="355"/>
      <c r="Y163" s="355"/>
      <c r="Z163" s="355"/>
    </row>
    <row r="164" spans="2:26" ht="15">
      <c r="B164" s="355"/>
      <c r="C164" s="355"/>
      <c r="D164" s="355"/>
      <c r="E164" s="355"/>
      <c r="F164" s="355"/>
      <c r="G164" s="355"/>
      <c r="H164" s="355"/>
      <c r="I164" s="355"/>
      <c r="J164" s="355"/>
      <c r="K164" s="355"/>
      <c r="L164" s="355"/>
      <c r="M164" s="355"/>
      <c r="N164" s="355"/>
      <c r="O164" s="355"/>
      <c r="P164" s="355"/>
      <c r="Q164" s="355"/>
      <c r="R164" s="355"/>
      <c r="S164" s="355"/>
      <c r="T164" s="355"/>
      <c r="U164" s="355"/>
      <c r="V164" s="355"/>
      <c r="W164" s="355"/>
      <c r="X164" s="355"/>
      <c r="Y164" s="355"/>
      <c r="Z164" s="355"/>
    </row>
    <row r="165" spans="2:26" ht="15">
      <c r="B165" s="355"/>
      <c r="C165" s="355"/>
      <c r="D165" s="355"/>
      <c r="E165" s="355"/>
      <c r="F165" s="355"/>
      <c r="G165" s="355"/>
      <c r="H165" s="355"/>
      <c r="I165" s="355"/>
      <c r="J165" s="355"/>
      <c r="K165" s="355"/>
      <c r="L165" s="355"/>
      <c r="M165" s="355"/>
      <c r="N165" s="355"/>
      <c r="O165" s="355"/>
      <c r="P165" s="355"/>
      <c r="Q165" s="355"/>
      <c r="R165" s="355"/>
      <c r="S165" s="355"/>
      <c r="T165" s="355"/>
      <c r="U165" s="355"/>
      <c r="V165" s="355"/>
      <c r="W165" s="355"/>
      <c r="X165" s="355"/>
      <c r="Y165" s="355"/>
      <c r="Z165" s="355"/>
    </row>
    <row r="166" spans="2:26" ht="15">
      <c r="B166" s="355"/>
      <c r="C166" s="355"/>
      <c r="D166" s="355"/>
      <c r="E166" s="355"/>
      <c r="F166" s="355"/>
      <c r="G166" s="355"/>
      <c r="H166" s="355"/>
      <c r="I166" s="355"/>
      <c r="J166" s="355"/>
      <c r="K166" s="355"/>
      <c r="L166" s="355"/>
      <c r="M166" s="355"/>
      <c r="N166" s="355"/>
      <c r="O166" s="355"/>
      <c r="P166" s="355"/>
      <c r="Q166" s="355"/>
      <c r="R166" s="355"/>
      <c r="S166" s="355"/>
      <c r="T166" s="355"/>
      <c r="U166" s="355"/>
      <c r="V166" s="355"/>
      <c r="W166" s="355"/>
      <c r="X166" s="355"/>
      <c r="Y166" s="355"/>
      <c r="Z166" s="355"/>
    </row>
    <row r="167" spans="2:26" ht="15">
      <c r="B167" s="355"/>
      <c r="C167" s="355"/>
      <c r="D167" s="355"/>
      <c r="E167" s="355"/>
      <c r="F167" s="355"/>
      <c r="G167" s="355"/>
      <c r="H167" s="355"/>
      <c r="I167" s="355"/>
      <c r="J167" s="355"/>
      <c r="K167" s="355"/>
      <c r="L167" s="355"/>
      <c r="M167" s="355"/>
      <c r="N167" s="355"/>
      <c r="O167" s="355"/>
      <c r="P167" s="355"/>
      <c r="Q167" s="355"/>
      <c r="R167" s="355"/>
      <c r="S167" s="355"/>
      <c r="T167" s="355"/>
      <c r="U167" s="355"/>
      <c r="V167" s="355"/>
      <c r="W167" s="355"/>
      <c r="X167" s="355"/>
      <c r="Y167" s="355"/>
      <c r="Z167" s="355"/>
    </row>
    <row r="168" spans="2:26" ht="15">
      <c r="B168" s="355"/>
      <c r="C168" s="355"/>
      <c r="D168" s="355"/>
      <c r="E168" s="355"/>
      <c r="F168" s="355"/>
      <c r="G168" s="355"/>
      <c r="H168" s="355"/>
      <c r="I168" s="355"/>
      <c r="J168" s="355"/>
      <c r="K168" s="355"/>
      <c r="L168" s="355"/>
      <c r="M168" s="355"/>
      <c r="N168" s="355"/>
      <c r="O168" s="355"/>
      <c r="P168" s="355"/>
      <c r="Q168" s="355"/>
      <c r="R168" s="355"/>
      <c r="S168" s="355"/>
      <c r="T168" s="355"/>
      <c r="U168" s="355"/>
      <c r="V168" s="355"/>
      <c r="W168" s="355"/>
      <c r="X168" s="355"/>
      <c r="Y168" s="355"/>
      <c r="Z168" s="355"/>
    </row>
    <row r="169" spans="2:26" ht="15">
      <c r="B169" s="355"/>
      <c r="C169" s="355"/>
      <c r="D169" s="355"/>
      <c r="E169" s="355"/>
      <c r="F169" s="355"/>
      <c r="G169" s="355"/>
      <c r="H169" s="355"/>
      <c r="I169" s="355"/>
      <c r="J169" s="355"/>
      <c r="K169" s="355"/>
      <c r="L169" s="355"/>
      <c r="M169" s="355"/>
      <c r="N169" s="355"/>
      <c r="O169" s="355"/>
      <c r="P169" s="355"/>
      <c r="Q169" s="355"/>
      <c r="R169" s="355"/>
      <c r="S169" s="355"/>
      <c r="T169" s="355"/>
      <c r="U169" s="355"/>
      <c r="V169" s="355"/>
      <c r="W169" s="355"/>
      <c r="X169" s="355"/>
      <c r="Y169" s="355"/>
      <c r="Z169" s="355"/>
    </row>
    <row r="170" spans="2:26" ht="15">
      <c r="B170" s="355"/>
      <c r="C170" s="355"/>
      <c r="D170" s="355"/>
      <c r="E170" s="355"/>
      <c r="F170" s="355"/>
      <c r="G170" s="355"/>
      <c r="H170" s="355"/>
      <c r="I170" s="355"/>
      <c r="J170" s="355"/>
      <c r="K170" s="355"/>
      <c r="L170" s="355"/>
      <c r="M170" s="355"/>
      <c r="N170" s="355"/>
      <c r="O170" s="355"/>
      <c r="P170" s="355"/>
      <c r="Q170" s="355"/>
      <c r="R170" s="355"/>
      <c r="S170" s="355"/>
      <c r="T170" s="355"/>
      <c r="U170" s="355"/>
      <c r="V170" s="355"/>
      <c r="W170" s="355"/>
      <c r="X170" s="355"/>
      <c r="Y170" s="355"/>
      <c r="Z170" s="355"/>
    </row>
    <row r="171" spans="2:26" ht="15">
      <c r="B171" s="355"/>
      <c r="C171" s="355"/>
      <c r="D171" s="355"/>
      <c r="E171" s="355"/>
      <c r="F171" s="355"/>
      <c r="G171" s="355"/>
      <c r="H171" s="355"/>
      <c r="I171" s="355"/>
      <c r="J171" s="355"/>
      <c r="K171" s="355"/>
      <c r="L171" s="355"/>
      <c r="M171" s="355"/>
      <c r="N171" s="355"/>
      <c r="O171" s="355"/>
      <c r="P171" s="355"/>
      <c r="Q171" s="355"/>
      <c r="R171" s="355"/>
      <c r="S171" s="355"/>
      <c r="T171" s="355"/>
      <c r="U171" s="355"/>
      <c r="V171" s="355"/>
      <c r="W171" s="355"/>
      <c r="X171" s="355"/>
      <c r="Y171" s="355"/>
      <c r="Z171" s="355"/>
    </row>
  </sheetData>
  <sheetProtection/>
  <mergeCells count="2">
    <mergeCell ref="A2:G2"/>
    <mergeCell ref="A1:G1"/>
  </mergeCells>
  <printOptions/>
  <pageMargins left="0" right="0" top="0" bottom="0" header="0.31496062992125984" footer="0.31496062992125984"/>
  <pageSetup fitToHeight="0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zoomScalePageLayoutView="0" workbookViewId="0" topLeftCell="A102">
      <selection activeCell="A1" sqref="A1:G122"/>
    </sheetView>
  </sheetViews>
  <sheetFormatPr defaultColWidth="9.140625" defaultRowHeight="15"/>
  <cols>
    <col min="1" max="1" width="105.140625" style="324" customWidth="1"/>
    <col min="2" max="2" width="9.140625" style="324" customWidth="1"/>
    <col min="3" max="4" width="17.140625" style="324" customWidth="1"/>
    <col min="5" max="5" width="17.28125" style="324" customWidth="1"/>
    <col min="6" max="6" width="17.8515625" style="324" customWidth="1"/>
    <col min="7" max="7" width="15.7109375" style="324" customWidth="1"/>
    <col min="8" max="16384" width="9.140625" style="324" customWidth="1"/>
  </cols>
  <sheetData>
    <row r="1" spans="1:8" ht="20.25" customHeight="1">
      <c r="A1" s="1022" t="s">
        <v>1036</v>
      </c>
      <c r="B1" s="1022"/>
      <c r="C1" s="1022"/>
      <c r="D1" s="1022"/>
      <c r="E1" s="1022"/>
      <c r="F1" s="1022"/>
      <c r="G1" s="1022"/>
      <c r="H1" s="779"/>
    </row>
    <row r="2" spans="1:7" ht="19.5" customHeight="1">
      <c r="A2" s="1026" t="s">
        <v>113</v>
      </c>
      <c r="B2" s="1027"/>
      <c r="C2" s="1027"/>
      <c r="D2" s="1027"/>
      <c r="E2" s="1027"/>
      <c r="F2" s="1027"/>
      <c r="G2" s="1028"/>
    </row>
    <row r="3" ht="18">
      <c r="A3" s="325"/>
    </row>
    <row r="4" spans="1:6" ht="15">
      <c r="A4" s="326" t="s">
        <v>757</v>
      </c>
      <c r="F4" s="179" t="s">
        <v>687</v>
      </c>
    </row>
    <row r="5" spans="1:7" ht="45">
      <c r="A5" s="327" t="s">
        <v>130</v>
      </c>
      <c r="B5" s="328" t="s">
        <v>131</v>
      </c>
      <c r="C5" s="296" t="s">
        <v>599</v>
      </c>
      <c r="D5" s="296" t="s">
        <v>600</v>
      </c>
      <c r="E5" s="296" t="s">
        <v>686</v>
      </c>
      <c r="F5" s="296" t="s">
        <v>601</v>
      </c>
      <c r="G5" s="297" t="s">
        <v>756</v>
      </c>
    </row>
    <row r="6" spans="1:7" ht="15">
      <c r="A6" s="329" t="s">
        <v>602</v>
      </c>
      <c r="B6" s="330" t="s">
        <v>603</v>
      </c>
      <c r="C6" s="671">
        <v>12840</v>
      </c>
      <c r="D6" s="671">
        <v>12516</v>
      </c>
      <c r="E6" s="672"/>
      <c r="F6" s="672"/>
      <c r="G6" s="671">
        <v>12516</v>
      </c>
    </row>
    <row r="7" spans="1:7" ht="15">
      <c r="A7" s="329" t="s">
        <v>604</v>
      </c>
      <c r="B7" s="332" t="s">
        <v>605</v>
      </c>
      <c r="C7" s="671"/>
      <c r="D7" s="671"/>
      <c r="E7" s="672"/>
      <c r="F7" s="672"/>
      <c r="G7" s="671"/>
    </row>
    <row r="8" spans="1:7" ht="15">
      <c r="A8" s="329" t="s">
        <v>606</v>
      </c>
      <c r="B8" s="332" t="s">
        <v>607</v>
      </c>
      <c r="C8" s="671"/>
      <c r="D8" s="671"/>
      <c r="E8" s="672"/>
      <c r="F8" s="672"/>
      <c r="G8" s="671"/>
    </row>
    <row r="9" spans="1:7" ht="15">
      <c r="A9" s="333" t="s">
        <v>608</v>
      </c>
      <c r="B9" s="332" t="s">
        <v>609</v>
      </c>
      <c r="C9" s="671"/>
      <c r="D9" s="671"/>
      <c r="E9" s="672"/>
      <c r="F9" s="672"/>
      <c r="G9" s="671"/>
    </row>
    <row r="10" spans="1:7" ht="15">
      <c r="A10" s="333" t="s">
        <v>610</v>
      </c>
      <c r="B10" s="332" t="s">
        <v>611</v>
      </c>
      <c r="C10" s="671"/>
      <c r="D10" s="671"/>
      <c r="E10" s="672"/>
      <c r="F10" s="672"/>
      <c r="G10" s="671"/>
    </row>
    <row r="11" spans="1:7" ht="15">
      <c r="A11" s="333" t="s">
        <v>612</v>
      </c>
      <c r="B11" s="332" t="s">
        <v>613</v>
      </c>
      <c r="C11" s="671"/>
      <c r="D11" s="671"/>
      <c r="E11" s="672"/>
      <c r="F11" s="672"/>
      <c r="G11" s="671"/>
    </row>
    <row r="12" spans="1:7" ht="15">
      <c r="A12" s="333" t="s">
        <v>614</v>
      </c>
      <c r="B12" s="332" t="s">
        <v>615</v>
      </c>
      <c r="C12" s="671">
        <v>500</v>
      </c>
      <c r="D12" s="671">
        <v>650</v>
      </c>
      <c r="E12" s="672"/>
      <c r="F12" s="672"/>
      <c r="G12" s="671">
        <v>650</v>
      </c>
    </row>
    <row r="13" spans="1:7" ht="15">
      <c r="A13" s="333" t="s">
        <v>616</v>
      </c>
      <c r="B13" s="332" t="s">
        <v>617</v>
      </c>
      <c r="C13" s="671"/>
      <c r="D13" s="671"/>
      <c r="E13" s="672"/>
      <c r="F13" s="672"/>
      <c r="G13" s="671"/>
    </row>
    <row r="14" spans="1:7" ht="15">
      <c r="A14" s="334" t="s">
        <v>618</v>
      </c>
      <c r="B14" s="332" t="s">
        <v>619</v>
      </c>
      <c r="C14" s="671">
        <v>355</v>
      </c>
      <c r="D14" s="671">
        <v>410</v>
      </c>
      <c r="E14" s="672"/>
      <c r="F14" s="672"/>
      <c r="G14" s="671">
        <v>410</v>
      </c>
    </row>
    <row r="15" spans="1:7" ht="15">
      <c r="A15" s="334" t="s">
        <v>620</v>
      </c>
      <c r="B15" s="332" t="s">
        <v>621</v>
      </c>
      <c r="C15" s="671"/>
      <c r="D15" s="671"/>
      <c r="E15" s="672"/>
      <c r="F15" s="672"/>
      <c r="G15" s="671"/>
    </row>
    <row r="16" spans="1:7" ht="15">
      <c r="A16" s="334" t="s">
        <v>622</v>
      </c>
      <c r="B16" s="332" t="s">
        <v>623</v>
      </c>
      <c r="C16" s="671"/>
      <c r="D16" s="671"/>
      <c r="E16" s="672"/>
      <c r="F16" s="672"/>
      <c r="G16" s="671"/>
    </row>
    <row r="17" spans="1:7" ht="15">
      <c r="A17" s="334" t="s">
        <v>624</v>
      </c>
      <c r="B17" s="332" t="s">
        <v>625</v>
      </c>
      <c r="C17" s="671"/>
      <c r="D17" s="671"/>
      <c r="E17" s="672"/>
      <c r="F17" s="672"/>
      <c r="G17" s="671"/>
    </row>
    <row r="18" spans="1:7" ht="15">
      <c r="A18" s="334" t="s">
        <v>626</v>
      </c>
      <c r="B18" s="332" t="s">
        <v>627</v>
      </c>
      <c r="C18" s="671">
        <v>230</v>
      </c>
      <c r="D18" s="671">
        <v>150</v>
      </c>
      <c r="E18" s="672"/>
      <c r="F18" s="672"/>
      <c r="G18" s="671">
        <v>150</v>
      </c>
    </row>
    <row r="19" spans="1:7" ht="15">
      <c r="A19" s="335" t="s">
        <v>396</v>
      </c>
      <c r="B19" s="336" t="s">
        <v>397</v>
      </c>
      <c r="C19" s="656">
        <f>SUM(C6:C18)</f>
        <v>13925</v>
      </c>
      <c r="D19" s="656">
        <f>SUM(D6:D18)</f>
        <v>13726</v>
      </c>
      <c r="E19" s="672"/>
      <c r="F19" s="672"/>
      <c r="G19" s="656">
        <f>SUM(G6:G18)</f>
        <v>13726</v>
      </c>
    </row>
    <row r="20" spans="1:7" ht="15">
      <c r="A20" s="334" t="s">
        <v>628</v>
      </c>
      <c r="B20" s="332" t="s">
        <v>629</v>
      </c>
      <c r="C20" s="671"/>
      <c r="D20" s="671"/>
      <c r="E20" s="672"/>
      <c r="F20" s="672"/>
      <c r="G20" s="671"/>
    </row>
    <row r="21" spans="1:7" ht="15">
      <c r="A21" s="334" t="s">
        <v>630</v>
      </c>
      <c r="B21" s="332" t="s">
        <v>631</v>
      </c>
      <c r="C21" s="671"/>
      <c r="D21" s="671">
        <v>20</v>
      </c>
      <c r="E21" s="672"/>
      <c r="F21" s="672"/>
      <c r="G21" s="671">
        <v>20</v>
      </c>
    </row>
    <row r="22" spans="1:7" ht="15">
      <c r="A22" s="338" t="s">
        <v>632</v>
      </c>
      <c r="B22" s="332" t="s">
        <v>633</v>
      </c>
      <c r="C22" s="671"/>
      <c r="D22" s="671">
        <v>251</v>
      </c>
      <c r="E22" s="672"/>
      <c r="F22" s="672"/>
      <c r="G22" s="671">
        <v>251</v>
      </c>
    </row>
    <row r="23" spans="1:7" ht="15">
      <c r="A23" s="339" t="s">
        <v>398</v>
      </c>
      <c r="B23" s="336" t="s">
        <v>399</v>
      </c>
      <c r="C23" s="656">
        <f>SUM(C20:C22)</f>
        <v>0</v>
      </c>
      <c r="D23" s="656">
        <f>SUM(D20:D22)</f>
        <v>271</v>
      </c>
      <c r="E23" s="672"/>
      <c r="F23" s="672"/>
      <c r="G23" s="656">
        <f>SUM(G20:G22)</f>
        <v>271</v>
      </c>
    </row>
    <row r="24" spans="1:7" ht="15">
      <c r="A24" s="340" t="s">
        <v>400</v>
      </c>
      <c r="B24" s="341" t="s">
        <v>401</v>
      </c>
      <c r="C24" s="656">
        <f>C19+C23</f>
        <v>13925</v>
      </c>
      <c r="D24" s="656">
        <f>D19+D23</f>
        <v>13997</v>
      </c>
      <c r="E24" s="672"/>
      <c r="F24" s="672"/>
      <c r="G24" s="656">
        <f>G19+G23</f>
        <v>13997</v>
      </c>
    </row>
    <row r="25" spans="1:7" ht="15">
      <c r="A25" s="342" t="s">
        <v>402</v>
      </c>
      <c r="B25" s="341" t="s">
        <v>403</v>
      </c>
      <c r="C25" s="656">
        <v>2875</v>
      </c>
      <c r="D25" s="656">
        <v>2839</v>
      </c>
      <c r="E25" s="672"/>
      <c r="F25" s="672"/>
      <c r="G25" s="656">
        <v>2839</v>
      </c>
    </row>
    <row r="26" spans="1:7" ht="15">
      <c r="A26" s="334" t="s">
        <v>634</v>
      </c>
      <c r="B26" s="332" t="s">
        <v>635</v>
      </c>
      <c r="C26" s="672">
        <v>1300</v>
      </c>
      <c r="D26" s="672">
        <v>1170</v>
      </c>
      <c r="E26" s="672"/>
      <c r="F26" s="672"/>
      <c r="G26" s="672">
        <v>1170</v>
      </c>
    </row>
    <row r="27" spans="1:7" ht="15">
      <c r="A27" s="334" t="s">
        <v>636</v>
      </c>
      <c r="B27" s="332" t="s">
        <v>637</v>
      </c>
      <c r="C27" s="672">
        <v>1430</v>
      </c>
      <c r="D27" s="672">
        <v>3302</v>
      </c>
      <c r="E27" s="672"/>
      <c r="F27" s="672"/>
      <c r="G27" s="672">
        <v>3302</v>
      </c>
    </row>
    <row r="28" spans="1:7" ht="15">
      <c r="A28" s="334" t="s">
        <v>638</v>
      </c>
      <c r="B28" s="332" t="s">
        <v>639</v>
      </c>
      <c r="C28" s="672"/>
      <c r="D28" s="672"/>
      <c r="E28" s="672"/>
      <c r="F28" s="672"/>
      <c r="G28" s="672"/>
    </row>
    <row r="29" spans="1:7" ht="15">
      <c r="A29" s="339" t="s">
        <v>404</v>
      </c>
      <c r="B29" s="336" t="s">
        <v>405</v>
      </c>
      <c r="C29" s="675">
        <f>SUM(C26:C28)</f>
        <v>2730</v>
      </c>
      <c r="D29" s="675">
        <f>SUM(D26:D28)</f>
        <v>4472</v>
      </c>
      <c r="E29" s="672"/>
      <c r="F29" s="672"/>
      <c r="G29" s="675">
        <f>SUM(G26:G28)</f>
        <v>4472</v>
      </c>
    </row>
    <row r="30" spans="1:7" ht="15">
      <c r="A30" s="334" t="s">
        <v>640</v>
      </c>
      <c r="B30" s="332" t="s">
        <v>641</v>
      </c>
      <c r="C30" s="672">
        <v>850</v>
      </c>
      <c r="D30" s="672">
        <v>743</v>
      </c>
      <c r="E30" s="672"/>
      <c r="F30" s="672"/>
      <c r="G30" s="672">
        <v>743</v>
      </c>
    </row>
    <row r="31" spans="1:7" ht="15">
      <c r="A31" s="334" t="s">
        <v>642</v>
      </c>
      <c r="B31" s="332" t="s">
        <v>643</v>
      </c>
      <c r="C31" s="672">
        <v>250</v>
      </c>
      <c r="D31" s="672">
        <v>138</v>
      </c>
      <c r="E31" s="672"/>
      <c r="F31" s="672"/>
      <c r="G31" s="672">
        <v>138</v>
      </c>
    </row>
    <row r="32" spans="1:7" ht="15" customHeight="1">
      <c r="A32" s="339" t="s">
        <v>406</v>
      </c>
      <c r="B32" s="336" t="s">
        <v>407</v>
      </c>
      <c r="C32" s="675">
        <f>SUM(C30:C31)</f>
        <v>1100</v>
      </c>
      <c r="D32" s="675">
        <f>SUM(D30:D31)</f>
        <v>881</v>
      </c>
      <c r="E32" s="672"/>
      <c r="F32" s="672"/>
      <c r="G32" s="675">
        <f>SUM(G30:G31)</f>
        <v>881</v>
      </c>
    </row>
    <row r="33" spans="1:7" ht="15">
      <c r="A33" s="334" t="s">
        <v>644</v>
      </c>
      <c r="B33" s="332" t="s">
        <v>645</v>
      </c>
      <c r="C33" s="672">
        <v>1500</v>
      </c>
      <c r="D33" s="672">
        <v>1377</v>
      </c>
      <c r="E33" s="672"/>
      <c r="F33" s="672"/>
      <c r="G33" s="672">
        <v>1374</v>
      </c>
    </row>
    <row r="34" spans="1:7" ht="15">
      <c r="A34" s="334" t="s">
        <v>646</v>
      </c>
      <c r="B34" s="332" t="s">
        <v>647</v>
      </c>
      <c r="C34" s="672"/>
      <c r="D34" s="672"/>
      <c r="E34" s="672"/>
      <c r="F34" s="672"/>
      <c r="G34" s="672"/>
    </row>
    <row r="35" spans="1:7" ht="15">
      <c r="A35" s="334" t="s">
        <v>648</v>
      </c>
      <c r="B35" s="332" t="s">
        <v>649</v>
      </c>
      <c r="C35" s="672"/>
      <c r="D35" s="672"/>
      <c r="E35" s="672"/>
      <c r="F35" s="672"/>
      <c r="G35" s="672"/>
    </row>
    <row r="36" spans="1:7" ht="15">
      <c r="A36" s="334" t="s">
        <v>650</v>
      </c>
      <c r="B36" s="332" t="s">
        <v>651</v>
      </c>
      <c r="C36" s="672">
        <v>1000</v>
      </c>
      <c r="D36" s="672">
        <v>1768</v>
      </c>
      <c r="E36" s="672"/>
      <c r="F36" s="672"/>
      <c r="G36" s="672">
        <v>1768</v>
      </c>
    </row>
    <row r="37" spans="1:7" ht="15">
      <c r="A37" s="343" t="s">
        <v>652</v>
      </c>
      <c r="B37" s="332" t="s">
        <v>653</v>
      </c>
      <c r="C37" s="672"/>
      <c r="D37" s="672"/>
      <c r="E37" s="672"/>
      <c r="F37" s="672"/>
      <c r="G37" s="672"/>
    </row>
    <row r="38" spans="1:7" ht="15">
      <c r="A38" s="338" t="s">
        <v>654</v>
      </c>
      <c r="B38" s="332" t="s">
        <v>655</v>
      </c>
      <c r="C38" s="672">
        <v>50</v>
      </c>
      <c r="D38" s="672">
        <v>1241</v>
      </c>
      <c r="E38" s="672"/>
      <c r="F38" s="672"/>
      <c r="G38" s="672">
        <v>1241</v>
      </c>
    </row>
    <row r="39" spans="1:7" ht="15">
      <c r="A39" s="334" t="s">
        <v>656</v>
      </c>
      <c r="B39" s="332" t="s">
        <v>657</v>
      </c>
      <c r="C39" s="672">
        <v>600</v>
      </c>
      <c r="D39" s="672">
        <v>2202</v>
      </c>
      <c r="E39" s="672"/>
      <c r="F39" s="672"/>
      <c r="G39" s="672">
        <v>2202</v>
      </c>
    </row>
    <row r="40" spans="1:7" ht="15">
      <c r="A40" s="339" t="s">
        <v>408</v>
      </c>
      <c r="B40" s="336" t="s">
        <v>409</v>
      </c>
      <c r="C40" s="675">
        <f>SUM(C33:C39)</f>
        <v>3150</v>
      </c>
      <c r="D40" s="675">
        <f>SUM(D33:D39)</f>
        <v>6588</v>
      </c>
      <c r="E40" s="672"/>
      <c r="F40" s="672"/>
      <c r="G40" s="675">
        <f>SUM(G33:G39)</f>
        <v>6585</v>
      </c>
    </row>
    <row r="41" spans="1:7" ht="15">
      <c r="A41" s="334" t="s">
        <v>658</v>
      </c>
      <c r="B41" s="332" t="s">
        <v>659</v>
      </c>
      <c r="C41" s="672">
        <v>150</v>
      </c>
      <c r="D41" s="672">
        <v>118</v>
      </c>
      <c r="E41" s="672"/>
      <c r="F41" s="672"/>
      <c r="G41" s="672">
        <v>118</v>
      </c>
    </row>
    <row r="42" spans="1:7" ht="15">
      <c r="A42" s="334" t="s">
        <v>660</v>
      </c>
      <c r="B42" s="332" t="s">
        <v>661</v>
      </c>
      <c r="C42" s="672"/>
      <c r="D42" s="672"/>
      <c r="E42" s="672"/>
      <c r="F42" s="672"/>
      <c r="G42" s="672"/>
    </row>
    <row r="43" spans="1:7" ht="15">
      <c r="A43" s="339" t="s">
        <v>410</v>
      </c>
      <c r="B43" s="336" t="s">
        <v>411</v>
      </c>
      <c r="C43" s="675">
        <f>SUM(C41:C42)</f>
        <v>150</v>
      </c>
      <c r="D43" s="675">
        <f>SUM(D41:D42)</f>
        <v>118</v>
      </c>
      <c r="E43" s="672"/>
      <c r="F43" s="672"/>
      <c r="G43" s="675">
        <f>SUM(G41:G42)</f>
        <v>118</v>
      </c>
    </row>
    <row r="44" spans="1:7" ht="15">
      <c r="A44" s="334" t="s">
        <v>662</v>
      </c>
      <c r="B44" s="332" t="s">
        <v>663</v>
      </c>
      <c r="C44" s="672">
        <v>1020</v>
      </c>
      <c r="D44" s="672">
        <v>1981</v>
      </c>
      <c r="E44" s="672"/>
      <c r="F44" s="672"/>
      <c r="G44" s="672">
        <v>1980</v>
      </c>
    </row>
    <row r="45" spans="1:7" ht="15">
      <c r="A45" s="334" t="s">
        <v>664</v>
      </c>
      <c r="B45" s="332" t="s">
        <v>665</v>
      </c>
      <c r="C45" s="672"/>
      <c r="D45" s="672">
        <v>3878</v>
      </c>
      <c r="E45" s="672"/>
      <c r="F45" s="672"/>
      <c r="G45" s="672">
        <v>3878</v>
      </c>
    </row>
    <row r="46" spans="1:7" ht="15">
      <c r="A46" s="334" t="s">
        <v>666</v>
      </c>
      <c r="B46" s="332" t="s">
        <v>667</v>
      </c>
      <c r="C46" s="672"/>
      <c r="D46" s="672"/>
      <c r="E46" s="672"/>
      <c r="F46" s="672"/>
      <c r="G46" s="672"/>
    </row>
    <row r="47" spans="1:7" ht="15">
      <c r="A47" s="334" t="s">
        <v>668</v>
      </c>
      <c r="B47" s="332" t="s">
        <v>669</v>
      </c>
      <c r="C47" s="672"/>
      <c r="D47" s="672"/>
      <c r="E47" s="672"/>
      <c r="F47" s="672"/>
      <c r="G47" s="672"/>
    </row>
    <row r="48" spans="1:7" ht="15">
      <c r="A48" s="334" t="s">
        <v>670</v>
      </c>
      <c r="B48" s="332" t="s">
        <v>671</v>
      </c>
      <c r="C48" s="672">
        <v>250</v>
      </c>
      <c r="D48" s="672">
        <v>555</v>
      </c>
      <c r="E48" s="672"/>
      <c r="F48" s="672"/>
      <c r="G48" s="672">
        <v>94</v>
      </c>
    </row>
    <row r="49" spans="1:7" ht="15">
      <c r="A49" s="339" t="s">
        <v>412</v>
      </c>
      <c r="B49" s="336" t="s">
        <v>413</v>
      </c>
      <c r="C49" s="675">
        <f>SUM(C44:C48)</f>
        <v>1270</v>
      </c>
      <c r="D49" s="675">
        <f>SUM(D44:D48)</f>
        <v>6414</v>
      </c>
      <c r="E49" s="672"/>
      <c r="F49" s="672"/>
      <c r="G49" s="675">
        <f>SUM(G44:G48)</f>
        <v>5952</v>
      </c>
    </row>
    <row r="50" spans="1:7" ht="15">
      <c r="A50" s="342" t="s">
        <v>101</v>
      </c>
      <c r="B50" s="341" t="s">
        <v>414</v>
      </c>
      <c r="C50" s="675">
        <f>C29+C32+C40+C43+C49</f>
        <v>8400</v>
      </c>
      <c r="D50" s="675">
        <f>D29+D32+D40+D43+D49</f>
        <v>18473</v>
      </c>
      <c r="E50" s="672"/>
      <c r="F50" s="672"/>
      <c r="G50" s="675">
        <f>G29+G32+G40+G43+G49</f>
        <v>18008</v>
      </c>
    </row>
    <row r="51" spans="1:7" ht="15">
      <c r="A51" s="344" t="s">
        <v>415</v>
      </c>
      <c r="B51" s="332" t="s">
        <v>416</v>
      </c>
      <c r="C51" s="672"/>
      <c r="D51" s="672"/>
      <c r="E51" s="672"/>
      <c r="F51" s="672"/>
      <c r="G51" s="672"/>
    </row>
    <row r="52" spans="1:7" ht="15">
      <c r="A52" s="344" t="s">
        <v>319</v>
      </c>
      <c r="B52" s="332" t="s">
        <v>318</v>
      </c>
      <c r="C52" s="672"/>
      <c r="D52" s="672"/>
      <c r="E52" s="672"/>
      <c r="F52" s="672"/>
      <c r="G52" s="672"/>
    </row>
    <row r="53" spans="1:7" ht="15">
      <c r="A53" s="345" t="s">
        <v>417</v>
      </c>
      <c r="B53" s="332" t="s">
        <v>418</v>
      </c>
      <c r="C53" s="672"/>
      <c r="D53" s="672"/>
      <c r="E53" s="672"/>
      <c r="F53" s="672"/>
      <c r="G53" s="672"/>
    </row>
    <row r="54" spans="1:7" ht="15">
      <c r="A54" s="345" t="s">
        <v>419</v>
      </c>
      <c r="B54" s="332" t="s">
        <v>320</v>
      </c>
      <c r="C54" s="672"/>
      <c r="D54" s="672"/>
      <c r="E54" s="672"/>
      <c r="F54" s="672"/>
      <c r="G54" s="672"/>
    </row>
    <row r="55" spans="1:7" ht="15">
      <c r="A55" s="345" t="s">
        <v>420</v>
      </c>
      <c r="B55" s="332" t="s">
        <v>325</v>
      </c>
      <c r="C55" s="672"/>
      <c r="D55" s="672"/>
      <c r="E55" s="672"/>
      <c r="F55" s="672"/>
      <c r="G55" s="672"/>
    </row>
    <row r="56" spans="1:7" ht="15">
      <c r="A56" s="344" t="s">
        <v>421</v>
      </c>
      <c r="B56" s="332" t="s">
        <v>326</v>
      </c>
      <c r="C56" s="672"/>
      <c r="D56" s="672"/>
      <c r="E56" s="672"/>
      <c r="F56" s="672"/>
      <c r="G56" s="672"/>
    </row>
    <row r="57" spans="1:7" ht="15">
      <c r="A57" s="344" t="s">
        <v>422</v>
      </c>
      <c r="B57" s="332" t="s">
        <v>329</v>
      </c>
      <c r="C57" s="672"/>
      <c r="D57" s="672"/>
      <c r="E57" s="672"/>
      <c r="F57" s="672"/>
      <c r="G57" s="672"/>
    </row>
    <row r="58" spans="1:7" ht="15">
      <c r="A58" s="344" t="s">
        <v>423</v>
      </c>
      <c r="B58" s="332" t="s">
        <v>330</v>
      </c>
      <c r="C58" s="672"/>
      <c r="D58" s="672"/>
      <c r="E58" s="672"/>
      <c r="F58" s="672"/>
      <c r="G58" s="672"/>
    </row>
    <row r="59" spans="1:7" ht="15">
      <c r="A59" s="346" t="s">
        <v>100</v>
      </c>
      <c r="B59" s="341" t="s">
        <v>332</v>
      </c>
      <c r="C59" s="672"/>
      <c r="D59" s="675"/>
      <c r="E59" s="672"/>
      <c r="F59" s="672"/>
      <c r="G59" s="675"/>
    </row>
    <row r="60" spans="1:7" ht="15">
      <c r="A60" s="347" t="s">
        <v>424</v>
      </c>
      <c r="B60" s="332" t="s">
        <v>425</v>
      </c>
      <c r="C60" s="672"/>
      <c r="D60" s="672"/>
      <c r="E60" s="672"/>
      <c r="F60" s="672"/>
      <c r="G60" s="672"/>
    </row>
    <row r="61" spans="1:7" ht="15">
      <c r="A61" s="347" t="s">
        <v>426</v>
      </c>
      <c r="B61" s="332" t="s">
        <v>427</v>
      </c>
      <c r="C61" s="672"/>
      <c r="D61" s="672"/>
      <c r="E61" s="672"/>
      <c r="F61" s="672"/>
      <c r="G61" s="672"/>
    </row>
    <row r="62" spans="1:7" ht="15">
      <c r="A62" s="347" t="s">
        <v>428</v>
      </c>
      <c r="B62" s="332" t="s">
        <v>429</v>
      </c>
      <c r="C62" s="672"/>
      <c r="D62" s="672"/>
      <c r="E62" s="672"/>
      <c r="F62" s="672"/>
      <c r="G62" s="672"/>
    </row>
    <row r="63" spans="1:7" ht="15">
      <c r="A63" s="347" t="s">
        <v>192</v>
      </c>
      <c r="B63" s="332" t="s">
        <v>182</v>
      </c>
      <c r="C63" s="672"/>
      <c r="D63" s="672"/>
      <c r="E63" s="672"/>
      <c r="F63" s="672"/>
      <c r="G63" s="672"/>
    </row>
    <row r="64" spans="1:7" ht="15">
      <c r="A64" s="347" t="s">
        <v>430</v>
      </c>
      <c r="B64" s="332" t="s">
        <v>193</v>
      </c>
      <c r="C64" s="672"/>
      <c r="D64" s="672"/>
      <c r="E64" s="672"/>
      <c r="F64" s="672"/>
      <c r="G64" s="672"/>
    </row>
    <row r="65" spans="1:7" ht="15">
      <c r="A65" s="347" t="s">
        <v>196</v>
      </c>
      <c r="B65" s="332" t="s">
        <v>195</v>
      </c>
      <c r="C65" s="672"/>
      <c r="D65" s="672"/>
      <c r="E65" s="672"/>
      <c r="F65" s="672"/>
      <c r="G65" s="672"/>
    </row>
    <row r="66" spans="1:7" ht="15">
      <c r="A66" s="347" t="s">
        <v>431</v>
      </c>
      <c r="B66" s="332" t="s">
        <v>432</v>
      </c>
      <c r="C66" s="672"/>
      <c r="D66" s="672"/>
      <c r="E66" s="672"/>
      <c r="F66" s="672"/>
      <c r="G66" s="672"/>
    </row>
    <row r="67" spans="1:7" ht="15">
      <c r="A67" s="347" t="s">
        <v>433</v>
      </c>
      <c r="B67" s="332" t="s">
        <v>197</v>
      </c>
      <c r="C67" s="672"/>
      <c r="D67" s="672"/>
      <c r="E67" s="672"/>
      <c r="F67" s="672"/>
      <c r="G67" s="672"/>
    </row>
    <row r="68" spans="1:7" ht="15">
      <c r="A68" s="347" t="s">
        <v>434</v>
      </c>
      <c r="B68" s="332" t="s">
        <v>435</v>
      </c>
      <c r="C68" s="672"/>
      <c r="D68" s="672"/>
      <c r="E68" s="672"/>
      <c r="F68" s="672"/>
      <c r="G68" s="672"/>
    </row>
    <row r="69" spans="1:7" ht="15">
      <c r="A69" s="348" t="s">
        <v>436</v>
      </c>
      <c r="B69" s="332" t="s">
        <v>437</v>
      </c>
      <c r="C69" s="672"/>
      <c r="D69" s="672"/>
      <c r="E69" s="672"/>
      <c r="F69" s="672"/>
      <c r="G69" s="672"/>
    </row>
    <row r="70" spans="1:7" ht="15">
      <c r="A70" s="347" t="s">
        <v>822</v>
      </c>
      <c r="B70" s="332" t="s">
        <v>206</v>
      </c>
      <c r="C70" s="672"/>
      <c r="D70" s="672"/>
      <c r="E70" s="672"/>
      <c r="F70" s="672"/>
      <c r="G70" s="672"/>
    </row>
    <row r="71" spans="1:7" ht="15">
      <c r="A71" s="347" t="s">
        <v>438</v>
      </c>
      <c r="B71" s="332" t="s">
        <v>439</v>
      </c>
      <c r="C71" s="672"/>
      <c r="D71" s="672"/>
      <c r="E71" s="672"/>
      <c r="F71" s="672"/>
      <c r="G71" s="672"/>
    </row>
    <row r="72" spans="1:7" ht="15">
      <c r="A72" s="348" t="s">
        <v>798</v>
      </c>
      <c r="B72" s="332" t="s">
        <v>797</v>
      </c>
      <c r="C72" s="672"/>
      <c r="D72" s="672"/>
      <c r="E72" s="672"/>
      <c r="F72" s="672"/>
      <c r="G72" s="672"/>
    </row>
    <row r="73" spans="1:7" ht="15">
      <c r="A73" s="346" t="s">
        <v>440</v>
      </c>
      <c r="B73" s="341" t="s">
        <v>441</v>
      </c>
      <c r="C73" s="672"/>
      <c r="D73" s="675"/>
      <c r="E73" s="675"/>
      <c r="F73" s="675"/>
      <c r="G73" s="675"/>
    </row>
    <row r="74" spans="1:7" ht="15.75">
      <c r="A74" s="349" t="s">
        <v>442</v>
      </c>
      <c r="B74" s="341"/>
      <c r="C74" s="675">
        <f>C24+C25+C50+C59+C73</f>
        <v>25200</v>
      </c>
      <c r="D74" s="675">
        <f>D24+D25+D50+D59+D73</f>
        <v>35309</v>
      </c>
      <c r="E74" s="675"/>
      <c r="F74" s="675"/>
      <c r="G74" s="675">
        <f>G24+G25+G50+G59+G73</f>
        <v>34844</v>
      </c>
    </row>
    <row r="75" spans="1:7" ht="15">
      <c r="A75" s="350" t="s">
        <v>259</v>
      </c>
      <c r="B75" s="332" t="s">
        <v>260</v>
      </c>
      <c r="C75" s="672"/>
      <c r="D75" s="672"/>
      <c r="E75" s="672"/>
      <c r="F75" s="672"/>
      <c r="G75" s="672"/>
    </row>
    <row r="76" spans="1:7" ht="15">
      <c r="A76" s="350" t="s">
        <v>443</v>
      </c>
      <c r="B76" s="332" t="s">
        <v>262</v>
      </c>
      <c r="C76" s="672"/>
      <c r="D76" s="672"/>
      <c r="E76" s="672"/>
      <c r="F76" s="672"/>
      <c r="G76" s="672"/>
    </row>
    <row r="77" spans="1:7" ht="15">
      <c r="A77" s="350" t="s">
        <v>263</v>
      </c>
      <c r="B77" s="332" t="s">
        <v>264</v>
      </c>
      <c r="C77" s="672"/>
      <c r="D77" s="672">
        <v>622</v>
      </c>
      <c r="E77" s="672"/>
      <c r="F77" s="672"/>
      <c r="G77" s="672">
        <v>622</v>
      </c>
    </row>
    <row r="78" spans="1:7" ht="15">
      <c r="A78" s="350" t="s">
        <v>265</v>
      </c>
      <c r="B78" s="332" t="s">
        <v>266</v>
      </c>
      <c r="C78" s="672"/>
      <c r="D78" s="672">
        <v>709</v>
      </c>
      <c r="E78" s="672"/>
      <c r="F78" s="672"/>
      <c r="G78" s="672">
        <v>709</v>
      </c>
    </row>
    <row r="79" spans="1:7" ht="15">
      <c r="A79" s="338" t="s">
        <v>267</v>
      </c>
      <c r="B79" s="332" t="s">
        <v>268</v>
      </c>
      <c r="C79" s="672"/>
      <c r="D79" s="672"/>
      <c r="E79" s="672"/>
      <c r="F79" s="672"/>
      <c r="G79" s="672"/>
    </row>
    <row r="80" spans="1:7" ht="15">
      <c r="A80" s="338" t="s">
        <v>269</v>
      </c>
      <c r="B80" s="332" t="s">
        <v>270</v>
      </c>
      <c r="C80" s="672"/>
      <c r="D80" s="672"/>
      <c r="E80" s="672"/>
      <c r="F80" s="672"/>
      <c r="G80" s="672"/>
    </row>
    <row r="81" spans="1:7" ht="15">
      <c r="A81" s="338" t="s">
        <v>271</v>
      </c>
      <c r="B81" s="332" t="s">
        <v>272</v>
      </c>
      <c r="C81" s="672"/>
      <c r="D81" s="672">
        <v>359</v>
      </c>
      <c r="E81" s="672"/>
      <c r="F81" s="672"/>
      <c r="G81" s="672">
        <v>359</v>
      </c>
    </row>
    <row r="82" spans="1:7" ht="15">
      <c r="A82" s="351" t="s">
        <v>273</v>
      </c>
      <c r="B82" s="341" t="s">
        <v>274</v>
      </c>
      <c r="C82" s="672"/>
      <c r="D82" s="675">
        <f>SUM(D75:D81)</f>
        <v>1690</v>
      </c>
      <c r="E82" s="672"/>
      <c r="F82" s="672"/>
      <c r="G82" s="675">
        <f>SUM(G75:G81)</f>
        <v>1690</v>
      </c>
    </row>
    <row r="83" spans="1:7" ht="15">
      <c r="A83" s="344" t="s">
        <v>5</v>
      </c>
      <c r="B83" s="332" t="s">
        <v>275</v>
      </c>
      <c r="C83" s="672"/>
      <c r="D83" s="672"/>
      <c r="E83" s="672"/>
      <c r="F83" s="672"/>
      <c r="G83" s="672"/>
    </row>
    <row r="84" spans="1:7" ht="15">
      <c r="A84" s="344" t="s">
        <v>276</v>
      </c>
      <c r="B84" s="332" t="s">
        <v>277</v>
      </c>
      <c r="C84" s="672"/>
      <c r="D84" s="672"/>
      <c r="E84" s="672"/>
      <c r="F84" s="672"/>
      <c r="G84" s="672"/>
    </row>
    <row r="85" spans="1:7" ht="15">
      <c r="A85" s="344" t="s">
        <v>278</v>
      </c>
      <c r="B85" s="332" t="s">
        <v>279</v>
      </c>
      <c r="C85" s="672"/>
      <c r="D85" s="672"/>
      <c r="E85" s="672"/>
      <c r="F85" s="672"/>
      <c r="G85" s="672"/>
    </row>
    <row r="86" spans="1:7" ht="15">
      <c r="A86" s="344" t="s">
        <v>280</v>
      </c>
      <c r="B86" s="332" t="s">
        <v>281</v>
      </c>
      <c r="C86" s="672"/>
      <c r="D86" s="672"/>
      <c r="E86" s="672"/>
      <c r="F86" s="672"/>
      <c r="G86" s="672"/>
    </row>
    <row r="87" spans="1:7" ht="15">
      <c r="A87" s="346" t="s">
        <v>282</v>
      </c>
      <c r="B87" s="341" t="s">
        <v>283</v>
      </c>
      <c r="C87" s="672"/>
      <c r="D87" s="675">
        <f>SUM(D83:D86)</f>
        <v>0</v>
      </c>
      <c r="E87" s="672"/>
      <c r="F87" s="672"/>
      <c r="G87" s="675">
        <f>SUM(G83:G86)</f>
        <v>0</v>
      </c>
    </row>
    <row r="88" spans="1:7" ht="15">
      <c r="A88" s="344" t="s">
        <v>444</v>
      </c>
      <c r="B88" s="332" t="s">
        <v>445</v>
      </c>
      <c r="C88" s="672"/>
      <c r="D88" s="672"/>
      <c r="E88" s="672"/>
      <c r="F88" s="672"/>
      <c r="G88" s="672"/>
    </row>
    <row r="89" spans="1:7" ht="15">
      <c r="A89" s="344" t="s">
        <v>99</v>
      </c>
      <c r="B89" s="332" t="s">
        <v>209</v>
      </c>
      <c r="C89" s="672"/>
      <c r="D89" s="672"/>
      <c r="E89" s="672"/>
      <c r="F89" s="672"/>
      <c r="G89" s="672"/>
    </row>
    <row r="90" spans="1:7" ht="15">
      <c r="A90" s="344" t="s">
        <v>446</v>
      </c>
      <c r="B90" s="332" t="s">
        <v>211</v>
      </c>
      <c r="C90" s="672"/>
      <c r="D90" s="672"/>
      <c r="E90" s="672"/>
      <c r="F90" s="672"/>
      <c r="G90" s="672"/>
    </row>
    <row r="91" spans="1:7" ht="15">
      <c r="A91" s="344" t="s">
        <v>447</v>
      </c>
      <c r="B91" s="332" t="s">
        <v>212</v>
      </c>
      <c r="C91" s="672"/>
      <c r="D91" s="672"/>
      <c r="E91" s="672"/>
      <c r="F91" s="672"/>
      <c r="G91" s="672"/>
    </row>
    <row r="92" spans="1:7" ht="15">
      <c r="A92" s="344" t="s">
        <v>448</v>
      </c>
      <c r="B92" s="332" t="s">
        <v>449</v>
      </c>
      <c r="C92" s="672"/>
      <c r="D92" s="672"/>
      <c r="E92" s="672"/>
      <c r="F92" s="672"/>
      <c r="G92" s="672"/>
    </row>
    <row r="93" spans="1:7" ht="15">
      <c r="A93" s="344" t="s">
        <v>450</v>
      </c>
      <c r="B93" s="332" t="s">
        <v>214</v>
      </c>
      <c r="C93" s="672"/>
      <c r="D93" s="672"/>
      <c r="E93" s="672"/>
      <c r="F93" s="672"/>
      <c r="G93" s="672"/>
    </row>
    <row r="94" spans="1:7" ht="15">
      <c r="A94" s="344" t="s">
        <v>451</v>
      </c>
      <c r="B94" s="332" t="s">
        <v>452</v>
      </c>
      <c r="C94" s="672"/>
      <c r="D94" s="672"/>
      <c r="E94" s="672"/>
      <c r="F94" s="672"/>
      <c r="G94" s="672"/>
    </row>
    <row r="95" spans="1:7" ht="15">
      <c r="A95" s="344" t="s">
        <v>217</v>
      </c>
      <c r="B95" s="332" t="s">
        <v>216</v>
      </c>
      <c r="C95" s="672"/>
      <c r="D95" s="672"/>
      <c r="E95" s="672"/>
      <c r="F95" s="672"/>
      <c r="G95" s="672"/>
    </row>
    <row r="96" spans="1:7" ht="15">
      <c r="A96" s="346" t="s">
        <v>453</v>
      </c>
      <c r="B96" s="341" t="s">
        <v>454</v>
      </c>
      <c r="C96" s="672"/>
      <c r="D96" s="672"/>
      <c r="E96" s="672"/>
      <c r="F96" s="672"/>
      <c r="G96" s="672"/>
    </row>
    <row r="97" spans="1:7" ht="15.75">
      <c r="A97" s="349" t="s">
        <v>455</v>
      </c>
      <c r="B97" s="341"/>
      <c r="C97" s="672"/>
      <c r="D97" s="675">
        <f>D82+D87+D96</f>
        <v>1690</v>
      </c>
      <c r="E97" s="672"/>
      <c r="F97" s="672"/>
      <c r="G97" s="675">
        <f>G82+G87+G96</f>
        <v>1690</v>
      </c>
    </row>
    <row r="98" spans="1:7" ht="15.75">
      <c r="A98" s="352" t="s">
        <v>456</v>
      </c>
      <c r="B98" s="353" t="s">
        <v>457</v>
      </c>
      <c r="C98" s="675">
        <f>SUM(C74:C97)</f>
        <v>25200</v>
      </c>
      <c r="D98" s="675">
        <f>D74+D97</f>
        <v>36999</v>
      </c>
      <c r="E98" s="672"/>
      <c r="F98" s="672"/>
      <c r="G98" s="675">
        <f>G74+G97</f>
        <v>36534</v>
      </c>
    </row>
    <row r="99" spans="1:26" ht="15">
      <c r="A99" s="344" t="s">
        <v>672</v>
      </c>
      <c r="B99" s="334" t="s">
        <v>673</v>
      </c>
      <c r="C99" s="677"/>
      <c r="D99" s="677"/>
      <c r="E99" s="677"/>
      <c r="F99" s="677"/>
      <c r="G99" s="677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  <c r="T99" s="354"/>
      <c r="U99" s="354"/>
      <c r="V99" s="354"/>
      <c r="W99" s="354"/>
      <c r="X99" s="354"/>
      <c r="Y99" s="355"/>
      <c r="Z99" s="355"/>
    </row>
    <row r="100" spans="1:26" ht="15">
      <c r="A100" s="344" t="s">
        <v>674</v>
      </c>
      <c r="B100" s="334" t="s">
        <v>675</v>
      </c>
      <c r="C100" s="677"/>
      <c r="D100" s="677"/>
      <c r="E100" s="677"/>
      <c r="F100" s="677"/>
      <c r="G100" s="677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  <c r="U100" s="354"/>
      <c r="V100" s="354"/>
      <c r="W100" s="354"/>
      <c r="X100" s="354"/>
      <c r="Y100" s="355"/>
      <c r="Z100" s="355"/>
    </row>
    <row r="101" spans="1:26" ht="15">
      <c r="A101" s="344" t="s">
        <v>676</v>
      </c>
      <c r="B101" s="334" t="s">
        <v>677</v>
      </c>
      <c r="C101" s="677"/>
      <c r="D101" s="677"/>
      <c r="E101" s="677"/>
      <c r="F101" s="677"/>
      <c r="G101" s="677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  <c r="U101" s="354"/>
      <c r="V101" s="354"/>
      <c r="W101" s="354"/>
      <c r="X101" s="354"/>
      <c r="Y101" s="355"/>
      <c r="Z101" s="355"/>
    </row>
    <row r="102" spans="1:26" ht="15">
      <c r="A102" s="356" t="s">
        <v>458</v>
      </c>
      <c r="B102" s="339" t="s">
        <v>459</v>
      </c>
      <c r="C102" s="678"/>
      <c r="D102" s="678"/>
      <c r="E102" s="678"/>
      <c r="F102" s="678"/>
      <c r="G102" s="678"/>
      <c r="H102" s="357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  <c r="V102" s="357"/>
      <c r="W102" s="357"/>
      <c r="X102" s="357"/>
      <c r="Y102" s="355"/>
      <c r="Z102" s="355"/>
    </row>
    <row r="103" spans="1:26" ht="15">
      <c r="A103" s="358" t="s">
        <v>678</v>
      </c>
      <c r="B103" s="334" t="s">
        <v>679</v>
      </c>
      <c r="C103" s="679"/>
      <c r="D103" s="679"/>
      <c r="E103" s="679"/>
      <c r="F103" s="679"/>
      <c r="G103" s="67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5"/>
      <c r="Z103" s="355"/>
    </row>
    <row r="104" spans="1:26" ht="15">
      <c r="A104" s="358" t="s">
        <v>680</v>
      </c>
      <c r="B104" s="334" t="s">
        <v>681</v>
      </c>
      <c r="C104" s="679"/>
      <c r="D104" s="679"/>
      <c r="E104" s="679"/>
      <c r="F104" s="679"/>
      <c r="G104" s="67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5"/>
      <c r="Z104" s="355"/>
    </row>
    <row r="105" spans="1:26" ht="15">
      <c r="A105" s="344" t="s">
        <v>682</v>
      </c>
      <c r="B105" s="334" t="s">
        <v>683</v>
      </c>
      <c r="C105" s="677"/>
      <c r="D105" s="677"/>
      <c r="E105" s="677"/>
      <c r="F105" s="677"/>
      <c r="G105" s="677"/>
      <c r="H105" s="354"/>
      <c r="I105" s="354"/>
      <c r="J105" s="354"/>
      <c r="K105" s="354"/>
      <c r="L105" s="354"/>
      <c r="M105" s="354"/>
      <c r="N105" s="354"/>
      <c r="O105" s="354"/>
      <c r="P105" s="354"/>
      <c r="Q105" s="354"/>
      <c r="R105" s="354"/>
      <c r="S105" s="354"/>
      <c r="T105" s="354"/>
      <c r="U105" s="354"/>
      <c r="V105" s="354"/>
      <c r="W105" s="354"/>
      <c r="X105" s="354"/>
      <c r="Y105" s="355"/>
      <c r="Z105" s="355"/>
    </row>
    <row r="106" spans="1:26" ht="15">
      <c r="A106" s="344" t="s">
        <v>684</v>
      </c>
      <c r="B106" s="334" t="s">
        <v>685</v>
      </c>
      <c r="C106" s="677"/>
      <c r="D106" s="677"/>
      <c r="E106" s="677"/>
      <c r="F106" s="677"/>
      <c r="G106" s="677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4"/>
      <c r="W106" s="354"/>
      <c r="X106" s="354"/>
      <c r="Y106" s="355"/>
      <c r="Z106" s="355"/>
    </row>
    <row r="107" spans="1:26" ht="15">
      <c r="A107" s="360" t="s">
        <v>460</v>
      </c>
      <c r="B107" s="339" t="s">
        <v>461</v>
      </c>
      <c r="C107" s="680"/>
      <c r="D107" s="680"/>
      <c r="E107" s="680"/>
      <c r="F107" s="680"/>
      <c r="G107" s="680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1"/>
      <c r="Y107" s="355"/>
      <c r="Z107" s="355"/>
    </row>
    <row r="108" spans="1:26" ht="15">
      <c r="A108" s="358" t="s">
        <v>462</v>
      </c>
      <c r="B108" s="334" t="s">
        <v>463</v>
      </c>
      <c r="C108" s="679"/>
      <c r="D108" s="679"/>
      <c r="E108" s="679"/>
      <c r="F108" s="679"/>
      <c r="G108" s="67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5"/>
      <c r="Z108" s="355"/>
    </row>
    <row r="109" spans="1:26" ht="15">
      <c r="A109" s="358" t="s">
        <v>464</v>
      </c>
      <c r="B109" s="334" t="s">
        <v>465</v>
      </c>
      <c r="C109" s="679"/>
      <c r="D109" s="679"/>
      <c r="E109" s="679"/>
      <c r="F109" s="679"/>
      <c r="G109" s="67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  <c r="Y109" s="355"/>
      <c r="Z109" s="355"/>
    </row>
    <row r="110" spans="1:26" ht="15">
      <c r="A110" s="360" t="s">
        <v>466</v>
      </c>
      <c r="B110" s="339" t="s">
        <v>467</v>
      </c>
      <c r="C110" s="679"/>
      <c r="D110" s="679"/>
      <c r="E110" s="679"/>
      <c r="F110" s="679"/>
      <c r="G110" s="67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5"/>
      <c r="Z110" s="355"/>
    </row>
    <row r="111" spans="1:26" ht="15">
      <c r="A111" s="358" t="s">
        <v>468</v>
      </c>
      <c r="B111" s="334" t="s">
        <v>469</v>
      </c>
      <c r="C111" s="679"/>
      <c r="D111" s="679"/>
      <c r="E111" s="679"/>
      <c r="F111" s="679"/>
      <c r="G111" s="679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355"/>
      <c r="Z111" s="355"/>
    </row>
    <row r="112" spans="1:26" ht="15">
      <c r="A112" s="358" t="s">
        <v>470</v>
      </c>
      <c r="B112" s="334" t="s">
        <v>471</v>
      </c>
      <c r="C112" s="679"/>
      <c r="D112" s="679"/>
      <c r="E112" s="679"/>
      <c r="F112" s="679"/>
      <c r="G112" s="679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359"/>
      <c r="X112" s="359"/>
      <c r="Y112" s="355"/>
      <c r="Z112" s="355"/>
    </row>
    <row r="113" spans="1:26" ht="15">
      <c r="A113" s="358" t="s">
        <v>472</v>
      </c>
      <c r="B113" s="334" t="s">
        <v>473</v>
      </c>
      <c r="C113" s="679"/>
      <c r="D113" s="679"/>
      <c r="E113" s="679"/>
      <c r="F113" s="679"/>
      <c r="G113" s="67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  <c r="Y113" s="355"/>
      <c r="Z113" s="355"/>
    </row>
    <row r="114" spans="1:26" ht="15">
      <c r="A114" s="362" t="s">
        <v>474</v>
      </c>
      <c r="B114" s="342" t="s">
        <v>475</v>
      </c>
      <c r="C114" s="680"/>
      <c r="D114" s="680"/>
      <c r="E114" s="680"/>
      <c r="F114" s="680"/>
      <c r="G114" s="680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1"/>
      <c r="Y114" s="355"/>
      <c r="Z114" s="355"/>
    </row>
    <row r="115" spans="1:26" ht="15">
      <c r="A115" s="358" t="s">
        <v>476</v>
      </c>
      <c r="B115" s="334" t="s">
        <v>477</v>
      </c>
      <c r="C115" s="679"/>
      <c r="D115" s="679"/>
      <c r="E115" s="679"/>
      <c r="F115" s="679"/>
      <c r="G115" s="67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5"/>
      <c r="Z115" s="355"/>
    </row>
    <row r="116" spans="1:26" ht="15">
      <c r="A116" s="344" t="s">
        <v>478</v>
      </c>
      <c r="B116" s="334" t="s">
        <v>479</v>
      </c>
      <c r="C116" s="677"/>
      <c r="D116" s="677"/>
      <c r="E116" s="677"/>
      <c r="F116" s="677"/>
      <c r="G116" s="677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4"/>
      <c r="V116" s="354"/>
      <c r="W116" s="354"/>
      <c r="X116" s="354"/>
      <c r="Y116" s="355"/>
      <c r="Z116" s="355"/>
    </row>
    <row r="117" spans="1:26" ht="15">
      <c r="A117" s="358" t="s">
        <v>480</v>
      </c>
      <c r="B117" s="334" t="s">
        <v>481</v>
      </c>
      <c r="C117" s="679"/>
      <c r="D117" s="679"/>
      <c r="E117" s="679"/>
      <c r="F117" s="679"/>
      <c r="G117" s="67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5"/>
      <c r="Z117" s="355"/>
    </row>
    <row r="118" spans="1:26" ht="15">
      <c r="A118" s="358" t="s">
        <v>482</v>
      </c>
      <c r="B118" s="334" t="s">
        <v>483</v>
      </c>
      <c r="C118" s="679"/>
      <c r="D118" s="679"/>
      <c r="E118" s="679"/>
      <c r="F118" s="679"/>
      <c r="G118" s="67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5"/>
      <c r="Z118" s="355"/>
    </row>
    <row r="119" spans="1:26" ht="15">
      <c r="A119" s="362" t="s">
        <v>484</v>
      </c>
      <c r="B119" s="342" t="s">
        <v>485</v>
      </c>
      <c r="C119" s="680"/>
      <c r="D119" s="680"/>
      <c r="E119" s="680"/>
      <c r="F119" s="680"/>
      <c r="G119" s="680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  <c r="V119" s="361"/>
      <c r="W119" s="361"/>
      <c r="X119" s="361"/>
      <c r="Y119" s="355"/>
      <c r="Z119" s="355"/>
    </row>
    <row r="120" spans="1:26" ht="15">
      <c r="A120" s="344" t="s">
        <v>486</v>
      </c>
      <c r="B120" s="334" t="s">
        <v>487</v>
      </c>
      <c r="C120" s="677"/>
      <c r="D120" s="677"/>
      <c r="E120" s="677"/>
      <c r="F120" s="677"/>
      <c r="G120" s="677"/>
      <c r="H120" s="354"/>
      <c r="I120" s="354"/>
      <c r="J120" s="354"/>
      <c r="K120" s="354"/>
      <c r="L120" s="354"/>
      <c r="M120" s="354"/>
      <c r="N120" s="354"/>
      <c r="O120" s="354"/>
      <c r="P120" s="354"/>
      <c r="Q120" s="354"/>
      <c r="R120" s="354"/>
      <c r="S120" s="354"/>
      <c r="T120" s="354"/>
      <c r="U120" s="354"/>
      <c r="V120" s="354"/>
      <c r="W120" s="354"/>
      <c r="X120" s="354"/>
      <c r="Y120" s="355"/>
      <c r="Z120" s="355"/>
    </row>
    <row r="121" spans="1:26" ht="15.75">
      <c r="A121" s="363" t="s">
        <v>488</v>
      </c>
      <c r="B121" s="364" t="s">
        <v>489</v>
      </c>
      <c r="C121" s="680"/>
      <c r="D121" s="680"/>
      <c r="E121" s="680"/>
      <c r="F121" s="680"/>
      <c r="G121" s="680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  <c r="X121" s="361"/>
      <c r="Y121" s="355"/>
      <c r="Z121" s="355"/>
    </row>
    <row r="122" spans="1:26" ht="15.75">
      <c r="A122" s="365" t="s">
        <v>490</v>
      </c>
      <c r="B122" s="366"/>
      <c r="C122" s="675">
        <f>SUM(C98:C121)</f>
        <v>25200</v>
      </c>
      <c r="D122" s="675">
        <f>SUM(D98:D121)</f>
        <v>36999</v>
      </c>
      <c r="E122" s="672"/>
      <c r="F122" s="672"/>
      <c r="G122" s="675">
        <f>SUM(G98:G121)</f>
        <v>36534</v>
      </c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  <c r="X122" s="355"/>
      <c r="Y122" s="355"/>
      <c r="Z122" s="355"/>
    </row>
    <row r="123" spans="2:26" ht="15">
      <c r="B123" s="355"/>
      <c r="C123" s="355"/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</row>
    <row r="124" spans="2:26" ht="15">
      <c r="B124" s="355"/>
      <c r="C124" s="355"/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</row>
    <row r="125" spans="2:26" ht="15">
      <c r="B125" s="355"/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355"/>
      <c r="R125" s="355"/>
      <c r="S125" s="355"/>
      <c r="T125" s="355"/>
      <c r="U125" s="355"/>
      <c r="V125" s="355"/>
      <c r="W125" s="355"/>
      <c r="X125" s="355"/>
      <c r="Y125" s="355"/>
      <c r="Z125" s="355"/>
    </row>
    <row r="126" spans="2:26" ht="15">
      <c r="B126" s="355"/>
      <c r="C126" s="355"/>
      <c r="D126" s="355"/>
      <c r="E126" s="355"/>
      <c r="F126" s="355"/>
      <c r="G126" s="355"/>
      <c r="H126" s="355"/>
      <c r="I126" s="355"/>
      <c r="J126" s="355"/>
      <c r="K126" s="355"/>
      <c r="L126" s="355"/>
      <c r="M126" s="355"/>
      <c r="N126" s="355"/>
      <c r="O126" s="355"/>
      <c r="P126" s="355"/>
      <c r="Q126" s="355"/>
      <c r="R126" s="355"/>
      <c r="S126" s="355"/>
      <c r="T126" s="355"/>
      <c r="U126" s="355"/>
      <c r="V126" s="355"/>
      <c r="W126" s="355"/>
      <c r="X126" s="355"/>
      <c r="Y126" s="355"/>
      <c r="Z126" s="355"/>
    </row>
    <row r="127" spans="2:26" ht="15">
      <c r="B127" s="355"/>
      <c r="C127" s="355"/>
      <c r="D127" s="355"/>
      <c r="E127" s="355"/>
      <c r="F127" s="355"/>
      <c r="G127" s="355"/>
      <c r="H127" s="355"/>
      <c r="I127" s="355"/>
      <c r="J127" s="355"/>
      <c r="K127" s="355"/>
      <c r="L127" s="355"/>
      <c r="M127" s="355"/>
      <c r="N127" s="355"/>
      <c r="O127" s="355"/>
      <c r="P127" s="355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</row>
    <row r="128" spans="2:26" ht="15">
      <c r="B128" s="355"/>
      <c r="C128" s="355"/>
      <c r="D128" s="355"/>
      <c r="E128" s="355"/>
      <c r="F128" s="355"/>
      <c r="G128" s="355"/>
      <c r="H128" s="355"/>
      <c r="I128" s="355"/>
      <c r="J128" s="355"/>
      <c r="K128" s="355"/>
      <c r="L128" s="355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  <c r="W128" s="355"/>
      <c r="X128" s="355"/>
      <c r="Y128" s="355"/>
      <c r="Z128" s="355"/>
    </row>
    <row r="129" spans="2:26" ht="15">
      <c r="B129" s="355"/>
      <c r="C129" s="355"/>
      <c r="D129" s="355"/>
      <c r="E129" s="355"/>
      <c r="F129" s="355"/>
      <c r="G129" s="355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</row>
    <row r="130" spans="2:26" ht="15">
      <c r="B130" s="355"/>
      <c r="C130" s="355"/>
      <c r="D130" s="355"/>
      <c r="E130" s="355"/>
      <c r="F130" s="355"/>
      <c r="G130" s="355"/>
      <c r="H130" s="355"/>
      <c r="I130" s="355"/>
      <c r="J130" s="355"/>
      <c r="K130" s="355"/>
      <c r="L130" s="355"/>
      <c r="M130" s="355"/>
      <c r="N130" s="355"/>
      <c r="O130" s="355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</row>
    <row r="131" spans="2:26" ht="15">
      <c r="B131" s="355"/>
      <c r="C131" s="355"/>
      <c r="D131" s="355"/>
      <c r="E131" s="355"/>
      <c r="F131" s="355"/>
      <c r="G131" s="355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</row>
    <row r="132" spans="2:26" ht="15">
      <c r="B132" s="355"/>
      <c r="C132" s="355"/>
      <c r="D132" s="355"/>
      <c r="E132" s="355"/>
      <c r="F132" s="355"/>
      <c r="G132" s="355"/>
      <c r="H132" s="355"/>
      <c r="I132" s="355"/>
      <c r="J132" s="355"/>
      <c r="K132" s="355"/>
      <c r="L132" s="355"/>
      <c r="M132" s="355"/>
      <c r="N132" s="355"/>
      <c r="O132" s="355"/>
      <c r="P132" s="355"/>
      <c r="Q132" s="355"/>
      <c r="R132" s="355"/>
      <c r="S132" s="355"/>
      <c r="T132" s="355"/>
      <c r="U132" s="355"/>
      <c r="V132" s="355"/>
      <c r="W132" s="355"/>
      <c r="X132" s="355"/>
      <c r="Y132" s="355"/>
      <c r="Z132" s="355"/>
    </row>
    <row r="133" spans="2:26" ht="15">
      <c r="B133" s="355"/>
      <c r="C133" s="355"/>
      <c r="D133" s="355"/>
      <c r="E133" s="355"/>
      <c r="F133" s="355"/>
      <c r="G133" s="355"/>
      <c r="H133" s="355"/>
      <c r="I133" s="355"/>
      <c r="J133" s="355"/>
      <c r="K133" s="355"/>
      <c r="L133" s="355"/>
      <c r="M133" s="355"/>
      <c r="N133" s="355"/>
      <c r="O133" s="355"/>
      <c r="P133" s="355"/>
      <c r="Q133" s="355"/>
      <c r="R133" s="355"/>
      <c r="S133" s="355"/>
      <c r="T133" s="355"/>
      <c r="U133" s="355"/>
      <c r="V133" s="355"/>
      <c r="W133" s="355"/>
      <c r="X133" s="355"/>
      <c r="Y133" s="355"/>
      <c r="Z133" s="355"/>
    </row>
    <row r="134" spans="2:26" ht="15">
      <c r="B134" s="355"/>
      <c r="C134" s="355"/>
      <c r="D134" s="355"/>
      <c r="E134" s="355"/>
      <c r="F134" s="355"/>
      <c r="G134" s="355"/>
      <c r="H134" s="355"/>
      <c r="I134" s="355"/>
      <c r="J134" s="355"/>
      <c r="K134" s="355"/>
      <c r="L134" s="355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  <c r="W134" s="355"/>
      <c r="X134" s="355"/>
      <c r="Y134" s="355"/>
      <c r="Z134" s="355"/>
    </row>
    <row r="135" spans="2:26" ht="15">
      <c r="B135" s="355"/>
      <c r="C135" s="355"/>
      <c r="D135" s="355"/>
      <c r="E135" s="355"/>
      <c r="F135" s="355"/>
      <c r="G135" s="355"/>
      <c r="H135" s="355"/>
      <c r="I135" s="355"/>
      <c r="J135" s="355"/>
      <c r="K135" s="355"/>
      <c r="L135" s="355"/>
      <c r="M135" s="355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5"/>
    </row>
    <row r="136" spans="2:26" ht="15">
      <c r="B136" s="355"/>
      <c r="C136" s="355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</row>
    <row r="137" spans="2:26" ht="15">
      <c r="B137" s="355"/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5"/>
      <c r="R137" s="355"/>
      <c r="S137" s="355"/>
      <c r="T137" s="355"/>
      <c r="U137" s="355"/>
      <c r="V137" s="355"/>
      <c r="W137" s="355"/>
      <c r="X137" s="355"/>
      <c r="Y137" s="355"/>
      <c r="Z137" s="355"/>
    </row>
    <row r="138" spans="2:26" ht="15">
      <c r="B138" s="355"/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</row>
    <row r="139" spans="2:26" ht="15">
      <c r="B139" s="355"/>
      <c r="C139" s="355"/>
      <c r="D139" s="355"/>
      <c r="E139" s="355"/>
      <c r="F139" s="355"/>
      <c r="G139" s="355"/>
      <c r="H139" s="355"/>
      <c r="I139" s="355"/>
      <c r="J139" s="355"/>
      <c r="K139" s="355"/>
      <c r="L139" s="355"/>
      <c r="M139" s="355"/>
      <c r="N139" s="355"/>
      <c r="O139" s="355"/>
      <c r="P139" s="355"/>
      <c r="Q139" s="355"/>
      <c r="R139" s="355"/>
      <c r="S139" s="355"/>
      <c r="T139" s="355"/>
      <c r="U139" s="355"/>
      <c r="V139" s="355"/>
      <c r="W139" s="355"/>
      <c r="X139" s="355"/>
      <c r="Y139" s="355"/>
      <c r="Z139" s="355"/>
    </row>
    <row r="140" spans="2:26" ht="15">
      <c r="B140" s="355"/>
      <c r="C140" s="355"/>
      <c r="D140" s="355"/>
      <c r="E140" s="355"/>
      <c r="F140" s="355"/>
      <c r="G140" s="355"/>
      <c r="H140" s="355"/>
      <c r="I140" s="355"/>
      <c r="J140" s="355"/>
      <c r="K140" s="355"/>
      <c r="L140" s="355"/>
      <c r="M140" s="355"/>
      <c r="N140" s="355"/>
      <c r="O140" s="355"/>
      <c r="P140" s="355"/>
      <c r="Q140" s="355"/>
      <c r="R140" s="355"/>
      <c r="S140" s="355"/>
      <c r="T140" s="355"/>
      <c r="U140" s="355"/>
      <c r="V140" s="355"/>
      <c r="W140" s="355"/>
      <c r="X140" s="355"/>
      <c r="Y140" s="355"/>
      <c r="Z140" s="355"/>
    </row>
    <row r="141" spans="2:26" ht="15">
      <c r="B141" s="355"/>
      <c r="C141" s="355"/>
      <c r="D141" s="355"/>
      <c r="E141" s="355"/>
      <c r="F141" s="355"/>
      <c r="G141" s="355"/>
      <c r="H141" s="355"/>
      <c r="I141" s="355"/>
      <c r="J141" s="355"/>
      <c r="K141" s="355"/>
      <c r="L141" s="355"/>
      <c r="M141" s="355"/>
      <c r="N141" s="355"/>
      <c r="O141" s="355"/>
      <c r="P141" s="355"/>
      <c r="Q141" s="355"/>
      <c r="R141" s="355"/>
      <c r="S141" s="355"/>
      <c r="T141" s="355"/>
      <c r="U141" s="355"/>
      <c r="V141" s="355"/>
      <c r="W141" s="355"/>
      <c r="X141" s="355"/>
      <c r="Y141" s="355"/>
      <c r="Z141" s="355"/>
    </row>
    <row r="142" spans="2:26" ht="15">
      <c r="B142" s="355"/>
      <c r="C142" s="355"/>
      <c r="D142" s="355"/>
      <c r="E142" s="355"/>
      <c r="F142" s="355"/>
      <c r="G142" s="355"/>
      <c r="H142" s="355"/>
      <c r="I142" s="355"/>
      <c r="J142" s="355"/>
      <c r="K142" s="355"/>
      <c r="L142" s="355"/>
      <c r="M142" s="355"/>
      <c r="N142" s="355"/>
      <c r="O142" s="355"/>
      <c r="P142" s="355"/>
      <c r="Q142" s="355"/>
      <c r="R142" s="355"/>
      <c r="S142" s="355"/>
      <c r="T142" s="355"/>
      <c r="U142" s="355"/>
      <c r="V142" s="355"/>
      <c r="W142" s="355"/>
      <c r="X142" s="355"/>
      <c r="Y142" s="355"/>
      <c r="Z142" s="355"/>
    </row>
    <row r="143" spans="2:26" ht="15">
      <c r="B143" s="355"/>
      <c r="C143" s="355"/>
      <c r="D143" s="355"/>
      <c r="E143" s="355"/>
      <c r="F143" s="355"/>
      <c r="G143" s="355"/>
      <c r="H143" s="355"/>
      <c r="I143" s="355"/>
      <c r="J143" s="355"/>
      <c r="K143" s="355"/>
      <c r="L143" s="355"/>
      <c r="M143" s="355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5"/>
    </row>
    <row r="144" spans="2:26" ht="15">
      <c r="B144" s="355"/>
      <c r="C144" s="355"/>
      <c r="D144" s="355"/>
      <c r="E144" s="355"/>
      <c r="F144" s="355"/>
      <c r="G144" s="355"/>
      <c r="H144" s="355"/>
      <c r="I144" s="355"/>
      <c r="J144" s="355"/>
      <c r="K144" s="355"/>
      <c r="L144" s="355"/>
      <c r="M144" s="355"/>
      <c r="N144" s="355"/>
      <c r="O144" s="355"/>
      <c r="P144" s="355"/>
      <c r="Q144" s="355"/>
      <c r="R144" s="355"/>
      <c r="S144" s="355"/>
      <c r="T144" s="355"/>
      <c r="U144" s="355"/>
      <c r="V144" s="355"/>
      <c r="W144" s="355"/>
      <c r="X144" s="355"/>
      <c r="Y144" s="355"/>
      <c r="Z144" s="355"/>
    </row>
    <row r="145" spans="2:26" ht="15">
      <c r="B145" s="355"/>
      <c r="C145" s="355"/>
      <c r="D145" s="355"/>
      <c r="E145" s="355"/>
      <c r="F145" s="355"/>
      <c r="G145" s="355"/>
      <c r="H145" s="355"/>
      <c r="I145" s="355"/>
      <c r="J145" s="355"/>
      <c r="K145" s="355"/>
      <c r="L145" s="355"/>
      <c r="M145" s="355"/>
      <c r="N145" s="355"/>
      <c r="O145" s="355"/>
      <c r="P145" s="355"/>
      <c r="Q145" s="355"/>
      <c r="R145" s="355"/>
      <c r="S145" s="355"/>
      <c r="T145" s="355"/>
      <c r="U145" s="355"/>
      <c r="V145" s="355"/>
      <c r="W145" s="355"/>
      <c r="X145" s="355"/>
      <c r="Y145" s="355"/>
      <c r="Z145" s="355"/>
    </row>
    <row r="146" spans="2:26" ht="15">
      <c r="B146" s="355"/>
      <c r="C146" s="355"/>
      <c r="D146" s="355"/>
      <c r="E146" s="355"/>
      <c r="F146" s="355"/>
      <c r="G146" s="355"/>
      <c r="H146" s="355"/>
      <c r="I146" s="355"/>
      <c r="J146" s="355"/>
      <c r="K146" s="355"/>
      <c r="L146" s="355"/>
      <c r="M146" s="355"/>
      <c r="N146" s="355"/>
      <c r="O146" s="355"/>
      <c r="P146" s="355"/>
      <c r="Q146" s="355"/>
      <c r="R146" s="355"/>
      <c r="S146" s="355"/>
      <c r="T146" s="355"/>
      <c r="U146" s="355"/>
      <c r="V146" s="355"/>
      <c r="W146" s="355"/>
      <c r="X146" s="355"/>
      <c r="Y146" s="355"/>
      <c r="Z146" s="355"/>
    </row>
    <row r="147" spans="2:26" ht="15">
      <c r="B147" s="355"/>
      <c r="C147" s="355"/>
      <c r="D147" s="355"/>
      <c r="E147" s="355"/>
      <c r="F147" s="355"/>
      <c r="G147" s="355"/>
      <c r="H147" s="355"/>
      <c r="I147" s="355"/>
      <c r="J147" s="355"/>
      <c r="K147" s="355"/>
      <c r="L147" s="355"/>
      <c r="M147" s="355"/>
      <c r="N147" s="355"/>
      <c r="O147" s="355"/>
      <c r="P147" s="355"/>
      <c r="Q147" s="355"/>
      <c r="R147" s="355"/>
      <c r="S147" s="355"/>
      <c r="T147" s="355"/>
      <c r="U147" s="355"/>
      <c r="V147" s="355"/>
      <c r="W147" s="355"/>
      <c r="X147" s="355"/>
      <c r="Y147" s="355"/>
      <c r="Z147" s="355"/>
    </row>
    <row r="148" spans="2:26" ht="15">
      <c r="B148" s="355"/>
      <c r="C148" s="355"/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355"/>
      <c r="O148" s="355"/>
      <c r="P148" s="355"/>
      <c r="Q148" s="355"/>
      <c r="R148" s="355"/>
      <c r="S148" s="355"/>
      <c r="T148" s="355"/>
      <c r="U148" s="355"/>
      <c r="V148" s="355"/>
      <c r="W148" s="355"/>
      <c r="X148" s="355"/>
      <c r="Y148" s="355"/>
      <c r="Z148" s="355"/>
    </row>
    <row r="149" spans="2:26" ht="15">
      <c r="B149" s="355"/>
      <c r="C149" s="355"/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355"/>
      <c r="O149" s="355"/>
      <c r="P149" s="355"/>
      <c r="Q149" s="355"/>
      <c r="R149" s="355"/>
      <c r="S149" s="355"/>
      <c r="T149" s="355"/>
      <c r="U149" s="355"/>
      <c r="V149" s="355"/>
      <c r="W149" s="355"/>
      <c r="X149" s="355"/>
      <c r="Y149" s="355"/>
      <c r="Z149" s="355"/>
    </row>
    <row r="150" spans="2:26" ht="15">
      <c r="B150" s="355"/>
      <c r="C150" s="355"/>
      <c r="D150" s="355"/>
      <c r="E150" s="355"/>
      <c r="F150" s="355"/>
      <c r="G150" s="355"/>
      <c r="H150" s="355"/>
      <c r="I150" s="355"/>
      <c r="J150" s="355"/>
      <c r="K150" s="355"/>
      <c r="L150" s="355"/>
      <c r="M150" s="355"/>
      <c r="N150" s="355"/>
      <c r="O150" s="355"/>
      <c r="P150" s="355"/>
      <c r="Q150" s="355"/>
      <c r="R150" s="355"/>
      <c r="S150" s="355"/>
      <c r="T150" s="355"/>
      <c r="U150" s="355"/>
      <c r="V150" s="355"/>
      <c r="W150" s="355"/>
      <c r="X150" s="355"/>
      <c r="Y150" s="355"/>
      <c r="Z150" s="355"/>
    </row>
    <row r="151" spans="2:26" ht="15">
      <c r="B151" s="355"/>
      <c r="C151" s="355"/>
      <c r="D151" s="355"/>
      <c r="E151" s="355"/>
      <c r="F151" s="355"/>
      <c r="G151" s="355"/>
      <c r="H151" s="355"/>
      <c r="I151" s="355"/>
      <c r="J151" s="355"/>
      <c r="K151" s="355"/>
      <c r="L151" s="355"/>
      <c r="M151" s="355"/>
      <c r="N151" s="355"/>
      <c r="O151" s="355"/>
      <c r="P151" s="355"/>
      <c r="Q151" s="355"/>
      <c r="R151" s="355"/>
      <c r="S151" s="355"/>
      <c r="T151" s="355"/>
      <c r="U151" s="355"/>
      <c r="V151" s="355"/>
      <c r="W151" s="355"/>
      <c r="X151" s="355"/>
      <c r="Y151" s="355"/>
      <c r="Z151" s="355"/>
    </row>
    <row r="152" spans="2:26" ht="15">
      <c r="B152" s="355"/>
      <c r="C152" s="355"/>
      <c r="D152" s="355"/>
      <c r="E152" s="355"/>
      <c r="F152" s="355"/>
      <c r="G152" s="355"/>
      <c r="H152" s="355"/>
      <c r="I152" s="355"/>
      <c r="J152" s="355"/>
      <c r="K152" s="355"/>
      <c r="L152" s="355"/>
      <c r="M152" s="355"/>
      <c r="N152" s="355"/>
      <c r="O152" s="355"/>
      <c r="P152" s="355"/>
      <c r="Q152" s="355"/>
      <c r="R152" s="355"/>
      <c r="S152" s="355"/>
      <c r="T152" s="355"/>
      <c r="U152" s="355"/>
      <c r="V152" s="355"/>
      <c r="W152" s="355"/>
      <c r="X152" s="355"/>
      <c r="Y152" s="355"/>
      <c r="Z152" s="355"/>
    </row>
    <row r="153" spans="2:26" ht="15">
      <c r="B153" s="355"/>
      <c r="C153" s="355"/>
      <c r="D153" s="355"/>
      <c r="E153" s="355"/>
      <c r="F153" s="355"/>
      <c r="G153" s="355"/>
      <c r="H153" s="355"/>
      <c r="I153" s="355"/>
      <c r="J153" s="355"/>
      <c r="K153" s="355"/>
      <c r="L153" s="355"/>
      <c r="M153" s="355"/>
      <c r="N153" s="355"/>
      <c r="O153" s="355"/>
      <c r="P153" s="355"/>
      <c r="Q153" s="355"/>
      <c r="R153" s="355"/>
      <c r="S153" s="355"/>
      <c r="T153" s="355"/>
      <c r="U153" s="355"/>
      <c r="V153" s="355"/>
      <c r="W153" s="355"/>
      <c r="X153" s="355"/>
      <c r="Y153" s="355"/>
      <c r="Z153" s="355"/>
    </row>
    <row r="154" spans="2:26" ht="15">
      <c r="B154" s="355"/>
      <c r="C154" s="355"/>
      <c r="D154" s="355"/>
      <c r="E154" s="355"/>
      <c r="F154" s="355"/>
      <c r="G154" s="355"/>
      <c r="H154" s="355"/>
      <c r="I154" s="355"/>
      <c r="J154" s="355"/>
      <c r="K154" s="355"/>
      <c r="L154" s="355"/>
      <c r="M154" s="355"/>
      <c r="N154" s="355"/>
      <c r="O154" s="355"/>
      <c r="P154" s="355"/>
      <c r="Q154" s="355"/>
      <c r="R154" s="355"/>
      <c r="S154" s="355"/>
      <c r="T154" s="355"/>
      <c r="U154" s="355"/>
      <c r="V154" s="355"/>
      <c r="W154" s="355"/>
      <c r="X154" s="355"/>
      <c r="Y154" s="355"/>
      <c r="Z154" s="355"/>
    </row>
    <row r="155" spans="2:26" ht="15">
      <c r="B155" s="355"/>
      <c r="C155" s="355"/>
      <c r="D155" s="355"/>
      <c r="E155" s="355"/>
      <c r="F155" s="355"/>
      <c r="G155" s="355"/>
      <c r="H155" s="355"/>
      <c r="I155" s="355"/>
      <c r="J155" s="355"/>
      <c r="K155" s="355"/>
      <c r="L155" s="355"/>
      <c r="M155" s="355"/>
      <c r="N155" s="355"/>
      <c r="O155" s="355"/>
      <c r="P155" s="355"/>
      <c r="Q155" s="355"/>
      <c r="R155" s="355"/>
      <c r="S155" s="355"/>
      <c r="T155" s="355"/>
      <c r="U155" s="355"/>
      <c r="V155" s="355"/>
      <c r="W155" s="355"/>
      <c r="X155" s="355"/>
      <c r="Y155" s="355"/>
      <c r="Z155" s="355"/>
    </row>
    <row r="156" spans="2:26" ht="15">
      <c r="B156" s="355"/>
      <c r="C156" s="355"/>
      <c r="D156" s="355"/>
      <c r="E156" s="355"/>
      <c r="F156" s="355"/>
      <c r="G156" s="355"/>
      <c r="H156" s="355"/>
      <c r="I156" s="355"/>
      <c r="J156" s="355"/>
      <c r="K156" s="355"/>
      <c r="L156" s="355"/>
      <c r="M156" s="355"/>
      <c r="N156" s="355"/>
      <c r="O156" s="355"/>
      <c r="P156" s="355"/>
      <c r="Q156" s="355"/>
      <c r="R156" s="355"/>
      <c r="S156" s="355"/>
      <c r="T156" s="355"/>
      <c r="U156" s="355"/>
      <c r="V156" s="355"/>
      <c r="W156" s="355"/>
      <c r="X156" s="355"/>
      <c r="Y156" s="355"/>
      <c r="Z156" s="355"/>
    </row>
    <row r="157" spans="2:26" ht="15">
      <c r="B157" s="355"/>
      <c r="C157" s="355"/>
      <c r="D157" s="355"/>
      <c r="E157" s="355"/>
      <c r="F157" s="355"/>
      <c r="G157" s="355"/>
      <c r="H157" s="355"/>
      <c r="I157" s="355"/>
      <c r="J157" s="355"/>
      <c r="K157" s="355"/>
      <c r="L157" s="355"/>
      <c r="M157" s="355"/>
      <c r="N157" s="355"/>
      <c r="O157" s="355"/>
      <c r="P157" s="355"/>
      <c r="Q157" s="355"/>
      <c r="R157" s="355"/>
      <c r="S157" s="355"/>
      <c r="T157" s="355"/>
      <c r="U157" s="355"/>
      <c r="V157" s="355"/>
      <c r="W157" s="355"/>
      <c r="X157" s="355"/>
      <c r="Y157" s="355"/>
      <c r="Z157" s="355"/>
    </row>
    <row r="158" spans="2:26" ht="15">
      <c r="B158" s="355"/>
      <c r="C158" s="355"/>
      <c r="D158" s="355"/>
      <c r="E158" s="355"/>
      <c r="F158" s="355"/>
      <c r="G158" s="355"/>
      <c r="H158" s="355"/>
      <c r="I158" s="355"/>
      <c r="J158" s="355"/>
      <c r="K158" s="355"/>
      <c r="L158" s="355"/>
      <c r="M158" s="355"/>
      <c r="N158" s="355"/>
      <c r="O158" s="355"/>
      <c r="P158" s="355"/>
      <c r="Q158" s="355"/>
      <c r="R158" s="355"/>
      <c r="S158" s="355"/>
      <c r="T158" s="355"/>
      <c r="U158" s="355"/>
      <c r="V158" s="355"/>
      <c r="W158" s="355"/>
      <c r="X158" s="355"/>
      <c r="Y158" s="355"/>
      <c r="Z158" s="355"/>
    </row>
    <row r="159" spans="2:26" ht="15">
      <c r="B159" s="355"/>
      <c r="C159" s="355"/>
      <c r="D159" s="355"/>
      <c r="E159" s="355"/>
      <c r="F159" s="355"/>
      <c r="G159" s="355"/>
      <c r="H159" s="355"/>
      <c r="I159" s="355"/>
      <c r="J159" s="355"/>
      <c r="K159" s="355"/>
      <c r="L159" s="355"/>
      <c r="M159" s="355"/>
      <c r="N159" s="355"/>
      <c r="O159" s="355"/>
      <c r="P159" s="355"/>
      <c r="Q159" s="355"/>
      <c r="R159" s="355"/>
      <c r="S159" s="355"/>
      <c r="T159" s="355"/>
      <c r="U159" s="355"/>
      <c r="V159" s="355"/>
      <c r="W159" s="355"/>
      <c r="X159" s="355"/>
      <c r="Y159" s="355"/>
      <c r="Z159" s="355"/>
    </row>
    <row r="160" spans="2:26" ht="15">
      <c r="B160" s="355"/>
      <c r="C160" s="355"/>
      <c r="D160" s="355"/>
      <c r="E160" s="355"/>
      <c r="F160" s="355"/>
      <c r="G160" s="355"/>
      <c r="H160" s="355"/>
      <c r="I160" s="355"/>
      <c r="J160" s="355"/>
      <c r="K160" s="355"/>
      <c r="L160" s="355"/>
      <c r="M160" s="355"/>
      <c r="N160" s="355"/>
      <c r="O160" s="355"/>
      <c r="P160" s="355"/>
      <c r="Q160" s="355"/>
      <c r="R160" s="355"/>
      <c r="S160" s="355"/>
      <c r="T160" s="355"/>
      <c r="U160" s="355"/>
      <c r="V160" s="355"/>
      <c r="W160" s="355"/>
      <c r="X160" s="355"/>
      <c r="Y160" s="355"/>
      <c r="Z160" s="355"/>
    </row>
    <row r="161" spans="2:26" ht="15">
      <c r="B161" s="355"/>
      <c r="C161" s="355"/>
      <c r="D161" s="355"/>
      <c r="E161" s="355"/>
      <c r="F161" s="355"/>
      <c r="G161" s="355"/>
      <c r="H161" s="355"/>
      <c r="I161" s="355"/>
      <c r="J161" s="355"/>
      <c r="K161" s="355"/>
      <c r="L161" s="355"/>
      <c r="M161" s="355"/>
      <c r="N161" s="355"/>
      <c r="O161" s="355"/>
      <c r="P161" s="355"/>
      <c r="Q161" s="355"/>
      <c r="R161" s="355"/>
      <c r="S161" s="355"/>
      <c r="T161" s="355"/>
      <c r="U161" s="355"/>
      <c r="V161" s="355"/>
      <c r="W161" s="355"/>
      <c r="X161" s="355"/>
      <c r="Y161" s="355"/>
      <c r="Z161" s="355"/>
    </row>
    <row r="162" spans="2:26" ht="15">
      <c r="B162" s="355"/>
      <c r="C162" s="355"/>
      <c r="D162" s="355"/>
      <c r="E162" s="355"/>
      <c r="F162" s="355"/>
      <c r="G162" s="355"/>
      <c r="H162" s="355"/>
      <c r="I162" s="355"/>
      <c r="J162" s="355"/>
      <c r="K162" s="355"/>
      <c r="L162" s="355"/>
      <c r="M162" s="355"/>
      <c r="N162" s="355"/>
      <c r="O162" s="355"/>
      <c r="P162" s="355"/>
      <c r="Q162" s="355"/>
      <c r="R162" s="355"/>
      <c r="S162" s="355"/>
      <c r="T162" s="355"/>
      <c r="U162" s="355"/>
      <c r="V162" s="355"/>
      <c r="W162" s="355"/>
      <c r="X162" s="355"/>
      <c r="Y162" s="355"/>
      <c r="Z162" s="355"/>
    </row>
    <row r="163" spans="2:26" ht="15">
      <c r="B163" s="355"/>
      <c r="C163" s="355"/>
      <c r="D163" s="355"/>
      <c r="E163" s="355"/>
      <c r="F163" s="355"/>
      <c r="G163" s="355"/>
      <c r="H163" s="355"/>
      <c r="I163" s="355"/>
      <c r="J163" s="355"/>
      <c r="K163" s="355"/>
      <c r="L163" s="355"/>
      <c r="M163" s="355"/>
      <c r="N163" s="355"/>
      <c r="O163" s="355"/>
      <c r="P163" s="355"/>
      <c r="Q163" s="355"/>
      <c r="R163" s="355"/>
      <c r="S163" s="355"/>
      <c r="T163" s="355"/>
      <c r="U163" s="355"/>
      <c r="V163" s="355"/>
      <c r="W163" s="355"/>
      <c r="X163" s="355"/>
      <c r="Y163" s="355"/>
      <c r="Z163" s="355"/>
    </row>
    <row r="164" spans="2:26" ht="15">
      <c r="B164" s="355"/>
      <c r="C164" s="355"/>
      <c r="D164" s="355"/>
      <c r="E164" s="355"/>
      <c r="F164" s="355"/>
      <c r="G164" s="355"/>
      <c r="H164" s="355"/>
      <c r="I164" s="355"/>
      <c r="J164" s="355"/>
      <c r="K164" s="355"/>
      <c r="L164" s="355"/>
      <c r="M164" s="355"/>
      <c r="N164" s="355"/>
      <c r="O164" s="355"/>
      <c r="P164" s="355"/>
      <c r="Q164" s="355"/>
      <c r="R164" s="355"/>
      <c r="S164" s="355"/>
      <c r="T164" s="355"/>
      <c r="U164" s="355"/>
      <c r="V164" s="355"/>
      <c r="W164" s="355"/>
      <c r="X164" s="355"/>
      <c r="Y164" s="355"/>
      <c r="Z164" s="355"/>
    </row>
    <row r="165" spans="2:26" ht="15">
      <c r="B165" s="355"/>
      <c r="C165" s="355"/>
      <c r="D165" s="355"/>
      <c r="E165" s="355"/>
      <c r="F165" s="355"/>
      <c r="G165" s="355"/>
      <c r="H165" s="355"/>
      <c r="I165" s="355"/>
      <c r="J165" s="355"/>
      <c r="K165" s="355"/>
      <c r="L165" s="355"/>
      <c r="M165" s="355"/>
      <c r="N165" s="355"/>
      <c r="O165" s="355"/>
      <c r="P165" s="355"/>
      <c r="Q165" s="355"/>
      <c r="R165" s="355"/>
      <c r="S165" s="355"/>
      <c r="T165" s="355"/>
      <c r="U165" s="355"/>
      <c r="V165" s="355"/>
      <c r="W165" s="355"/>
      <c r="X165" s="355"/>
      <c r="Y165" s="355"/>
      <c r="Z165" s="355"/>
    </row>
    <row r="166" spans="2:26" ht="15">
      <c r="B166" s="355"/>
      <c r="C166" s="355"/>
      <c r="D166" s="355"/>
      <c r="E166" s="355"/>
      <c r="F166" s="355"/>
      <c r="G166" s="355"/>
      <c r="H166" s="355"/>
      <c r="I166" s="355"/>
      <c r="J166" s="355"/>
      <c r="K166" s="355"/>
      <c r="L166" s="355"/>
      <c r="M166" s="355"/>
      <c r="N166" s="355"/>
      <c r="O166" s="355"/>
      <c r="P166" s="355"/>
      <c r="Q166" s="355"/>
      <c r="R166" s="355"/>
      <c r="S166" s="355"/>
      <c r="T166" s="355"/>
      <c r="U166" s="355"/>
      <c r="V166" s="355"/>
      <c r="W166" s="355"/>
      <c r="X166" s="355"/>
      <c r="Y166" s="355"/>
      <c r="Z166" s="355"/>
    </row>
    <row r="167" spans="2:26" ht="15">
      <c r="B167" s="355"/>
      <c r="C167" s="355"/>
      <c r="D167" s="355"/>
      <c r="E167" s="355"/>
      <c r="F167" s="355"/>
      <c r="G167" s="355"/>
      <c r="H167" s="355"/>
      <c r="I167" s="355"/>
      <c r="J167" s="355"/>
      <c r="K167" s="355"/>
      <c r="L167" s="355"/>
      <c r="M167" s="355"/>
      <c r="N167" s="355"/>
      <c r="O167" s="355"/>
      <c r="P167" s="355"/>
      <c r="Q167" s="355"/>
      <c r="R167" s="355"/>
      <c r="S167" s="355"/>
      <c r="T167" s="355"/>
      <c r="U167" s="355"/>
      <c r="V167" s="355"/>
      <c r="W167" s="355"/>
      <c r="X167" s="355"/>
      <c r="Y167" s="355"/>
      <c r="Z167" s="355"/>
    </row>
    <row r="168" spans="2:26" ht="15">
      <c r="B168" s="355"/>
      <c r="C168" s="355"/>
      <c r="D168" s="355"/>
      <c r="E168" s="355"/>
      <c r="F168" s="355"/>
      <c r="G168" s="355"/>
      <c r="H168" s="355"/>
      <c r="I168" s="355"/>
      <c r="J168" s="355"/>
      <c r="K168" s="355"/>
      <c r="L168" s="355"/>
      <c r="M168" s="355"/>
      <c r="N168" s="355"/>
      <c r="O168" s="355"/>
      <c r="P168" s="355"/>
      <c r="Q168" s="355"/>
      <c r="R168" s="355"/>
      <c r="S168" s="355"/>
      <c r="T168" s="355"/>
      <c r="U168" s="355"/>
      <c r="V168" s="355"/>
      <c r="W168" s="355"/>
      <c r="X168" s="355"/>
      <c r="Y168" s="355"/>
      <c r="Z168" s="355"/>
    </row>
    <row r="169" spans="2:26" ht="15">
      <c r="B169" s="355"/>
      <c r="C169" s="355"/>
      <c r="D169" s="355"/>
      <c r="E169" s="355"/>
      <c r="F169" s="355"/>
      <c r="G169" s="355"/>
      <c r="H169" s="355"/>
      <c r="I169" s="355"/>
      <c r="J169" s="355"/>
      <c r="K169" s="355"/>
      <c r="L169" s="355"/>
      <c r="M169" s="355"/>
      <c r="N169" s="355"/>
      <c r="O169" s="355"/>
      <c r="P169" s="355"/>
      <c r="Q169" s="355"/>
      <c r="R169" s="355"/>
      <c r="S169" s="355"/>
      <c r="T169" s="355"/>
      <c r="U169" s="355"/>
      <c r="V169" s="355"/>
      <c r="W169" s="355"/>
      <c r="X169" s="355"/>
      <c r="Y169" s="355"/>
      <c r="Z169" s="355"/>
    </row>
    <row r="170" spans="2:26" ht="15">
      <c r="B170" s="355"/>
      <c r="C170" s="355"/>
      <c r="D170" s="355"/>
      <c r="E170" s="355"/>
      <c r="F170" s="355"/>
      <c r="G170" s="355"/>
      <c r="H170" s="355"/>
      <c r="I170" s="355"/>
      <c r="J170" s="355"/>
      <c r="K170" s="355"/>
      <c r="L170" s="355"/>
      <c r="M170" s="355"/>
      <c r="N170" s="355"/>
      <c r="O170" s="355"/>
      <c r="P170" s="355"/>
      <c r="Q170" s="355"/>
      <c r="R170" s="355"/>
      <c r="S170" s="355"/>
      <c r="T170" s="355"/>
      <c r="U170" s="355"/>
      <c r="V170" s="355"/>
      <c r="W170" s="355"/>
      <c r="X170" s="355"/>
      <c r="Y170" s="355"/>
      <c r="Z170" s="355"/>
    </row>
    <row r="171" spans="2:26" ht="15">
      <c r="B171" s="355"/>
      <c r="C171" s="355"/>
      <c r="D171" s="355"/>
      <c r="E171" s="355"/>
      <c r="F171" s="355"/>
      <c r="G171" s="355"/>
      <c r="H171" s="355"/>
      <c r="I171" s="355"/>
      <c r="J171" s="355"/>
      <c r="K171" s="355"/>
      <c r="L171" s="355"/>
      <c r="M171" s="355"/>
      <c r="N171" s="355"/>
      <c r="O171" s="355"/>
      <c r="P171" s="355"/>
      <c r="Q171" s="355"/>
      <c r="R171" s="355"/>
      <c r="S171" s="355"/>
      <c r="T171" s="355"/>
      <c r="U171" s="355"/>
      <c r="V171" s="355"/>
      <c r="W171" s="355"/>
      <c r="X171" s="355"/>
      <c r="Y171" s="355"/>
      <c r="Z171" s="355"/>
    </row>
  </sheetData>
  <sheetProtection/>
  <mergeCells count="2">
    <mergeCell ref="A2:G2"/>
    <mergeCell ref="A1:G1"/>
  </mergeCells>
  <printOptions/>
  <pageMargins left="0" right="0" top="0" bottom="0" header="0.31496062992125984" footer="0.31496062992125984"/>
  <pageSetup fitToHeight="0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zoomScalePageLayoutView="0" workbookViewId="0" topLeftCell="A117">
      <selection activeCell="A1" sqref="A1:G122"/>
    </sheetView>
  </sheetViews>
  <sheetFormatPr defaultColWidth="9.140625" defaultRowHeight="15"/>
  <cols>
    <col min="1" max="1" width="105.140625" style="324" customWidth="1"/>
    <col min="2" max="2" width="9.140625" style="324" customWidth="1"/>
    <col min="3" max="4" width="17.140625" style="324" customWidth="1"/>
    <col min="5" max="5" width="12.57421875" style="324" customWidth="1"/>
    <col min="6" max="6" width="10.8515625" style="324" customWidth="1"/>
    <col min="7" max="7" width="15.7109375" style="324" customWidth="1"/>
    <col min="8" max="16384" width="9.140625" style="324" customWidth="1"/>
  </cols>
  <sheetData>
    <row r="1" spans="1:8" ht="20.25" customHeight="1">
      <c r="A1" s="1022" t="s">
        <v>1036</v>
      </c>
      <c r="B1" s="1022"/>
      <c r="C1" s="1022"/>
      <c r="D1" s="1022"/>
      <c r="E1" s="1022"/>
      <c r="F1" s="1022"/>
      <c r="G1" s="1022"/>
      <c r="H1" s="779"/>
    </row>
    <row r="2" spans="1:7" ht="19.5" customHeight="1">
      <c r="A2" s="1026" t="s">
        <v>113</v>
      </c>
      <c r="B2" s="1027"/>
      <c r="C2" s="1027"/>
      <c r="D2" s="1027"/>
      <c r="E2" s="1027"/>
      <c r="F2" s="1027"/>
      <c r="G2" s="1028"/>
    </row>
    <row r="3" ht="18">
      <c r="A3" s="325"/>
    </row>
    <row r="4" spans="1:6" ht="15">
      <c r="A4" s="326" t="s">
        <v>758</v>
      </c>
      <c r="F4" s="179" t="s">
        <v>688</v>
      </c>
    </row>
    <row r="5" spans="1:7" ht="60">
      <c r="A5" s="327" t="s">
        <v>130</v>
      </c>
      <c r="B5" s="328" t="s">
        <v>131</v>
      </c>
      <c r="C5" s="296" t="s">
        <v>599</v>
      </c>
      <c r="D5" s="296" t="s">
        <v>600</v>
      </c>
      <c r="E5" s="296" t="s">
        <v>686</v>
      </c>
      <c r="F5" s="296" t="s">
        <v>601</v>
      </c>
      <c r="G5" s="297" t="s">
        <v>756</v>
      </c>
    </row>
    <row r="6" spans="1:7" ht="15">
      <c r="A6" s="329" t="s">
        <v>602</v>
      </c>
      <c r="B6" s="330" t="s">
        <v>603</v>
      </c>
      <c r="C6" s="671">
        <v>11177</v>
      </c>
      <c r="D6" s="671">
        <v>12033</v>
      </c>
      <c r="E6" s="672"/>
      <c r="F6" s="672"/>
      <c r="G6" s="671">
        <v>12033</v>
      </c>
    </row>
    <row r="7" spans="1:7" ht="15">
      <c r="A7" s="329" t="s">
        <v>604</v>
      </c>
      <c r="B7" s="332" t="s">
        <v>605</v>
      </c>
      <c r="C7" s="671"/>
      <c r="D7" s="671"/>
      <c r="E7" s="672"/>
      <c r="F7" s="672"/>
      <c r="G7" s="671"/>
    </row>
    <row r="8" spans="1:7" ht="15">
      <c r="A8" s="329" t="s">
        <v>606</v>
      </c>
      <c r="B8" s="332" t="s">
        <v>607</v>
      </c>
      <c r="C8" s="671"/>
      <c r="D8" s="671"/>
      <c r="E8" s="672"/>
      <c r="F8" s="672"/>
      <c r="G8" s="671"/>
    </row>
    <row r="9" spans="1:7" ht="15">
      <c r="A9" s="333" t="s">
        <v>608</v>
      </c>
      <c r="B9" s="332" t="s">
        <v>609</v>
      </c>
      <c r="C9" s="671"/>
      <c r="D9" s="671"/>
      <c r="E9" s="672"/>
      <c r="F9" s="672"/>
      <c r="G9" s="671"/>
    </row>
    <row r="10" spans="1:7" ht="15">
      <c r="A10" s="333" t="s">
        <v>610</v>
      </c>
      <c r="B10" s="332" t="s">
        <v>611</v>
      </c>
      <c r="C10" s="671"/>
      <c r="D10" s="671"/>
      <c r="E10" s="672"/>
      <c r="F10" s="672"/>
      <c r="G10" s="671"/>
    </row>
    <row r="11" spans="1:7" ht="15">
      <c r="A11" s="333" t="s">
        <v>612</v>
      </c>
      <c r="B11" s="332" t="s">
        <v>613</v>
      </c>
      <c r="C11" s="671">
        <v>183</v>
      </c>
      <c r="D11" s="671">
        <v>183</v>
      </c>
      <c r="E11" s="672"/>
      <c r="F11" s="672"/>
      <c r="G11" s="671">
        <v>183</v>
      </c>
    </row>
    <row r="12" spans="1:7" ht="15">
      <c r="A12" s="333" t="s">
        <v>614</v>
      </c>
      <c r="B12" s="332" t="s">
        <v>615</v>
      </c>
      <c r="C12" s="671">
        <v>400</v>
      </c>
      <c r="D12" s="671">
        <v>520</v>
      </c>
      <c r="E12" s="672"/>
      <c r="F12" s="672"/>
      <c r="G12" s="671">
        <v>520</v>
      </c>
    </row>
    <row r="13" spans="1:7" ht="15">
      <c r="A13" s="333" t="s">
        <v>616</v>
      </c>
      <c r="B13" s="332" t="s">
        <v>617</v>
      </c>
      <c r="C13" s="671"/>
      <c r="D13" s="671"/>
      <c r="E13" s="672"/>
      <c r="F13" s="672"/>
      <c r="G13" s="671"/>
    </row>
    <row r="14" spans="1:7" ht="15">
      <c r="A14" s="334" t="s">
        <v>618</v>
      </c>
      <c r="B14" s="332" t="s">
        <v>619</v>
      </c>
      <c r="C14" s="671">
        <v>150</v>
      </c>
      <c r="D14" s="671">
        <v>147</v>
      </c>
      <c r="E14" s="672"/>
      <c r="F14" s="672"/>
      <c r="G14" s="671">
        <v>147</v>
      </c>
    </row>
    <row r="15" spans="1:7" ht="15">
      <c r="A15" s="334" t="s">
        <v>620</v>
      </c>
      <c r="B15" s="332" t="s">
        <v>621</v>
      </c>
      <c r="C15" s="671"/>
      <c r="D15" s="671"/>
      <c r="E15" s="672"/>
      <c r="F15" s="672"/>
      <c r="G15" s="671"/>
    </row>
    <row r="16" spans="1:7" ht="15">
      <c r="A16" s="334" t="s">
        <v>622</v>
      </c>
      <c r="B16" s="332" t="s">
        <v>623</v>
      </c>
      <c r="C16" s="671"/>
      <c r="D16" s="671"/>
      <c r="E16" s="672"/>
      <c r="F16" s="672"/>
      <c r="G16" s="671"/>
    </row>
    <row r="17" spans="1:7" ht="15">
      <c r="A17" s="334" t="s">
        <v>624</v>
      </c>
      <c r="B17" s="332" t="s">
        <v>625</v>
      </c>
      <c r="C17" s="671"/>
      <c r="D17" s="671"/>
      <c r="E17" s="672"/>
      <c r="F17" s="672"/>
      <c r="G17" s="671"/>
    </row>
    <row r="18" spans="1:7" ht="15">
      <c r="A18" s="334" t="s">
        <v>626</v>
      </c>
      <c r="B18" s="332" t="s">
        <v>627</v>
      </c>
      <c r="C18" s="671">
        <v>162</v>
      </c>
      <c r="D18" s="671">
        <v>168</v>
      </c>
      <c r="E18" s="672"/>
      <c r="F18" s="672"/>
      <c r="G18" s="671">
        <v>168</v>
      </c>
    </row>
    <row r="19" spans="1:7" ht="15">
      <c r="A19" s="335" t="s">
        <v>396</v>
      </c>
      <c r="B19" s="336" t="s">
        <v>397</v>
      </c>
      <c r="C19" s="656">
        <f>SUM(C6:C18)</f>
        <v>12072</v>
      </c>
      <c r="D19" s="656">
        <f>SUM(D6:D18)</f>
        <v>13051</v>
      </c>
      <c r="E19" s="675"/>
      <c r="F19" s="675"/>
      <c r="G19" s="656">
        <f>SUM(G6:G18)</f>
        <v>13051</v>
      </c>
    </row>
    <row r="20" spans="1:7" ht="15">
      <c r="A20" s="334" t="s">
        <v>628</v>
      </c>
      <c r="B20" s="332" t="s">
        <v>629</v>
      </c>
      <c r="C20" s="671"/>
      <c r="D20" s="671"/>
      <c r="E20" s="672"/>
      <c r="F20" s="672"/>
      <c r="G20" s="671"/>
    </row>
    <row r="21" spans="1:7" ht="15">
      <c r="A21" s="334" t="s">
        <v>630</v>
      </c>
      <c r="B21" s="332" t="s">
        <v>631</v>
      </c>
      <c r="C21" s="671">
        <v>1420</v>
      </c>
      <c r="D21" s="671">
        <v>2505</v>
      </c>
      <c r="E21" s="672"/>
      <c r="F21" s="672"/>
      <c r="G21" s="671">
        <v>2505</v>
      </c>
    </row>
    <row r="22" spans="1:7" ht="15">
      <c r="A22" s="338" t="s">
        <v>632</v>
      </c>
      <c r="B22" s="332" t="s">
        <v>633</v>
      </c>
      <c r="C22" s="671">
        <v>1530</v>
      </c>
      <c r="D22" s="671">
        <v>3930</v>
      </c>
      <c r="E22" s="672"/>
      <c r="F22" s="672"/>
      <c r="G22" s="671">
        <v>3930</v>
      </c>
    </row>
    <row r="23" spans="1:7" ht="15">
      <c r="A23" s="339" t="s">
        <v>398</v>
      </c>
      <c r="B23" s="336" t="s">
        <v>399</v>
      </c>
      <c r="C23" s="656">
        <f>SUM(C20:C22)</f>
        <v>2950</v>
      </c>
      <c r="D23" s="656">
        <f>SUM(D20:D22)</f>
        <v>6435</v>
      </c>
      <c r="E23" s="672"/>
      <c r="F23" s="672"/>
      <c r="G23" s="656">
        <f>SUM(G20:G22)</f>
        <v>6435</v>
      </c>
    </row>
    <row r="24" spans="1:7" ht="15">
      <c r="A24" s="340" t="s">
        <v>400</v>
      </c>
      <c r="B24" s="341" t="s">
        <v>401</v>
      </c>
      <c r="C24" s="656">
        <f>C19+C23</f>
        <v>15022</v>
      </c>
      <c r="D24" s="656">
        <f>D19+D23</f>
        <v>19486</v>
      </c>
      <c r="E24" s="672"/>
      <c r="F24" s="672"/>
      <c r="G24" s="656">
        <f>G19+G23</f>
        <v>19486</v>
      </c>
    </row>
    <row r="25" spans="1:7" ht="15">
      <c r="A25" s="342" t="s">
        <v>402</v>
      </c>
      <c r="B25" s="341" t="s">
        <v>403</v>
      </c>
      <c r="C25" s="656">
        <v>2957</v>
      </c>
      <c r="D25" s="656">
        <v>3961</v>
      </c>
      <c r="E25" s="672"/>
      <c r="F25" s="672"/>
      <c r="G25" s="656">
        <v>3961</v>
      </c>
    </row>
    <row r="26" spans="1:7" ht="15">
      <c r="A26" s="334" t="s">
        <v>634</v>
      </c>
      <c r="B26" s="332" t="s">
        <v>635</v>
      </c>
      <c r="C26" s="672">
        <v>100</v>
      </c>
      <c r="D26" s="672">
        <v>183</v>
      </c>
      <c r="E26" s="672"/>
      <c r="F26" s="672"/>
      <c r="G26" s="672">
        <v>183</v>
      </c>
    </row>
    <row r="27" spans="1:7" ht="15">
      <c r="A27" s="334" t="s">
        <v>636</v>
      </c>
      <c r="B27" s="332" t="s">
        <v>637</v>
      </c>
      <c r="C27" s="672">
        <v>1100</v>
      </c>
      <c r="D27" s="672">
        <v>1435</v>
      </c>
      <c r="E27" s="672"/>
      <c r="F27" s="672"/>
      <c r="G27" s="672">
        <v>1435</v>
      </c>
    </row>
    <row r="28" spans="1:7" ht="15">
      <c r="A28" s="334" t="s">
        <v>638</v>
      </c>
      <c r="B28" s="332" t="s">
        <v>639</v>
      </c>
      <c r="C28" s="672"/>
      <c r="D28" s="672"/>
      <c r="E28" s="672"/>
      <c r="F28" s="672"/>
      <c r="G28" s="672"/>
    </row>
    <row r="29" spans="1:7" ht="15">
      <c r="A29" s="339" t="s">
        <v>404</v>
      </c>
      <c r="B29" s="336" t="s">
        <v>405</v>
      </c>
      <c r="C29" s="675">
        <f>SUM(C26:C28)</f>
        <v>1200</v>
      </c>
      <c r="D29" s="675">
        <f>SUM(D26:D28)</f>
        <v>1618</v>
      </c>
      <c r="E29" s="672"/>
      <c r="F29" s="672"/>
      <c r="G29" s="675">
        <f>SUM(G26:G28)</f>
        <v>1618</v>
      </c>
    </row>
    <row r="30" spans="1:7" ht="15">
      <c r="A30" s="334" t="s">
        <v>640</v>
      </c>
      <c r="B30" s="332" t="s">
        <v>641</v>
      </c>
      <c r="C30" s="672">
        <v>330</v>
      </c>
      <c r="D30" s="672">
        <v>365</v>
      </c>
      <c r="E30" s="672"/>
      <c r="F30" s="672"/>
      <c r="G30" s="672">
        <v>365</v>
      </c>
    </row>
    <row r="31" spans="1:7" ht="15">
      <c r="A31" s="334" t="s">
        <v>642</v>
      </c>
      <c r="B31" s="332" t="s">
        <v>643</v>
      </c>
      <c r="C31" s="672">
        <v>260</v>
      </c>
      <c r="D31" s="672">
        <v>274</v>
      </c>
      <c r="E31" s="672"/>
      <c r="F31" s="672"/>
      <c r="G31" s="672">
        <v>274</v>
      </c>
    </row>
    <row r="32" spans="1:7" ht="15" customHeight="1">
      <c r="A32" s="339" t="s">
        <v>406</v>
      </c>
      <c r="B32" s="336" t="s">
        <v>407</v>
      </c>
      <c r="C32" s="675">
        <f>SUM(C30:C31)</f>
        <v>590</v>
      </c>
      <c r="D32" s="675">
        <f>SUM(D30:D31)</f>
        <v>639</v>
      </c>
      <c r="E32" s="675"/>
      <c r="F32" s="675"/>
      <c r="G32" s="675">
        <f>SUM(G30:G31)</f>
        <v>639</v>
      </c>
    </row>
    <row r="33" spans="1:7" ht="15">
      <c r="A33" s="334" t="s">
        <v>644</v>
      </c>
      <c r="B33" s="332" t="s">
        <v>645</v>
      </c>
      <c r="C33" s="672">
        <v>5000</v>
      </c>
      <c r="D33" s="672">
        <v>4619</v>
      </c>
      <c r="E33" s="672"/>
      <c r="F33" s="672"/>
      <c r="G33" s="672">
        <v>4619</v>
      </c>
    </row>
    <row r="34" spans="1:7" ht="15">
      <c r="A34" s="334" t="s">
        <v>646</v>
      </c>
      <c r="B34" s="332" t="s">
        <v>647</v>
      </c>
      <c r="C34" s="672"/>
      <c r="D34" s="672"/>
      <c r="E34" s="672"/>
      <c r="F34" s="672"/>
      <c r="G34" s="672"/>
    </row>
    <row r="35" spans="1:7" ht="15">
      <c r="A35" s="334" t="s">
        <v>648</v>
      </c>
      <c r="B35" s="332" t="s">
        <v>649</v>
      </c>
      <c r="C35" s="672"/>
      <c r="D35" s="672"/>
      <c r="E35" s="672"/>
      <c r="F35" s="672"/>
      <c r="G35" s="672"/>
    </row>
    <row r="36" spans="1:7" ht="15">
      <c r="A36" s="334" t="s">
        <v>650</v>
      </c>
      <c r="B36" s="332" t="s">
        <v>651</v>
      </c>
      <c r="C36" s="672">
        <v>900</v>
      </c>
      <c r="D36" s="672">
        <v>723</v>
      </c>
      <c r="E36" s="672"/>
      <c r="F36" s="672"/>
      <c r="G36" s="672">
        <v>723</v>
      </c>
    </row>
    <row r="37" spans="1:7" ht="15">
      <c r="A37" s="343" t="s">
        <v>652</v>
      </c>
      <c r="B37" s="332" t="s">
        <v>653</v>
      </c>
      <c r="C37" s="672"/>
      <c r="D37" s="672"/>
      <c r="E37" s="672"/>
      <c r="F37" s="672"/>
      <c r="G37" s="672"/>
    </row>
    <row r="38" spans="1:7" ht="15">
      <c r="A38" s="338" t="s">
        <v>654</v>
      </c>
      <c r="B38" s="332" t="s">
        <v>655</v>
      </c>
      <c r="C38" s="672">
        <v>200</v>
      </c>
      <c r="D38" s="672">
        <v>298</v>
      </c>
      <c r="E38" s="672"/>
      <c r="F38" s="672"/>
      <c r="G38" s="672">
        <v>298</v>
      </c>
    </row>
    <row r="39" spans="1:7" ht="15">
      <c r="A39" s="334" t="s">
        <v>656</v>
      </c>
      <c r="B39" s="332" t="s">
        <v>657</v>
      </c>
      <c r="C39" s="672">
        <v>17500</v>
      </c>
      <c r="D39" s="672">
        <v>15954</v>
      </c>
      <c r="E39" s="672"/>
      <c r="F39" s="672"/>
      <c r="G39" s="672">
        <v>15954</v>
      </c>
    </row>
    <row r="40" spans="1:7" ht="15">
      <c r="A40" s="339" t="s">
        <v>408</v>
      </c>
      <c r="B40" s="336" t="s">
        <v>409</v>
      </c>
      <c r="C40" s="675">
        <f>SUM(C33:C39)</f>
        <v>23600</v>
      </c>
      <c r="D40" s="675">
        <f>SUM(D33:D39)</f>
        <v>21594</v>
      </c>
      <c r="E40" s="672"/>
      <c r="F40" s="672"/>
      <c r="G40" s="675">
        <f>SUM(G33:G39)</f>
        <v>21594</v>
      </c>
    </row>
    <row r="41" spans="1:7" ht="15">
      <c r="A41" s="334" t="s">
        <v>658</v>
      </c>
      <c r="B41" s="332" t="s">
        <v>659</v>
      </c>
      <c r="C41" s="672">
        <v>380</v>
      </c>
      <c r="D41" s="672">
        <v>650</v>
      </c>
      <c r="E41" s="672"/>
      <c r="F41" s="672"/>
      <c r="G41" s="672">
        <v>650</v>
      </c>
    </row>
    <row r="42" spans="1:7" ht="15">
      <c r="A42" s="334" t="s">
        <v>660</v>
      </c>
      <c r="B42" s="332" t="s">
        <v>661</v>
      </c>
      <c r="C42" s="672"/>
      <c r="D42" s="672">
        <v>36</v>
      </c>
      <c r="E42" s="672"/>
      <c r="F42" s="672"/>
      <c r="G42" s="672">
        <v>36</v>
      </c>
    </row>
    <row r="43" spans="1:7" ht="15">
      <c r="A43" s="339" t="s">
        <v>410</v>
      </c>
      <c r="B43" s="336" t="s">
        <v>411</v>
      </c>
      <c r="C43" s="675">
        <f>SUM(C41:C42)</f>
        <v>380</v>
      </c>
      <c r="D43" s="675">
        <f>SUM(D41:D42)</f>
        <v>686</v>
      </c>
      <c r="E43" s="672"/>
      <c r="F43" s="672"/>
      <c r="G43" s="675">
        <f>SUM(G41:G42)</f>
        <v>686</v>
      </c>
    </row>
    <row r="44" spans="1:7" ht="15">
      <c r="A44" s="334" t="s">
        <v>662</v>
      </c>
      <c r="B44" s="332" t="s">
        <v>663</v>
      </c>
      <c r="C44" s="672">
        <v>4902</v>
      </c>
      <c r="D44" s="672">
        <v>3451</v>
      </c>
      <c r="E44" s="672"/>
      <c r="F44" s="672"/>
      <c r="G44" s="672">
        <v>3451</v>
      </c>
    </row>
    <row r="45" spans="1:7" ht="15">
      <c r="A45" s="334" t="s">
        <v>664</v>
      </c>
      <c r="B45" s="332" t="s">
        <v>665</v>
      </c>
      <c r="C45" s="672">
        <v>1100</v>
      </c>
      <c r="D45" s="672">
        <v>543</v>
      </c>
      <c r="E45" s="672"/>
      <c r="F45" s="672"/>
      <c r="G45" s="672">
        <v>543</v>
      </c>
    </row>
    <row r="46" spans="1:7" ht="15">
      <c r="A46" s="334" t="s">
        <v>666</v>
      </c>
      <c r="B46" s="332" t="s">
        <v>667</v>
      </c>
      <c r="C46" s="672"/>
      <c r="D46" s="672"/>
      <c r="E46" s="672"/>
      <c r="F46" s="672"/>
      <c r="G46" s="672"/>
    </row>
    <row r="47" spans="1:7" ht="15">
      <c r="A47" s="334" t="s">
        <v>668</v>
      </c>
      <c r="B47" s="332" t="s">
        <v>669</v>
      </c>
      <c r="C47" s="672"/>
      <c r="D47" s="672"/>
      <c r="E47" s="672"/>
      <c r="F47" s="672"/>
      <c r="G47" s="672"/>
    </row>
    <row r="48" spans="1:7" ht="15">
      <c r="A48" s="334" t="s">
        <v>670</v>
      </c>
      <c r="B48" s="332" t="s">
        <v>671</v>
      </c>
      <c r="C48" s="672">
        <v>113</v>
      </c>
      <c r="D48" s="672">
        <v>1350</v>
      </c>
      <c r="E48" s="672"/>
      <c r="F48" s="672"/>
      <c r="G48" s="672">
        <v>462</v>
      </c>
    </row>
    <row r="49" spans="1:7" ht="15">
      <c r="A49" s="339" t="s">
        <v>412</v>
      </c>
      <c r="B49" s="336" t="s">
        <v>413</v>
      </c>
      <c r="C49" s="675">
        <f>SUM(C44:C48)</f>
        <v>6115</v>
      </c>
      <c r="D49" s="675">
        <f>SUM(D44:D48)</f>
        <v>5344</v>
      </c>
      <c r="E49" s="672"/>
      <c r="F49" s="672"/>
      <c r="G49" s="675">
        <f>SUM(G44:G48)</f>
        <v>4456</v>
      </c>
    </row>
    <row r="50" spans="1:7" ht="15">
      <c r="A50" s="342" t="s">
        <v>101</v>
      </c>
      <c r="B50" s="341" t="s">
        <v>414</v>
      </c>
      <c r="C50" s="675">
        <f>C29+C32+C40+C43+C49</f>
        <v>31885</v>
      </c>
      <c r="D50" s="675">
        <f>D29+D32+D40+D43+D49</f>
        <v>29881</v>
      </c>
      <c r="E50" s="672"/>
      <c r="F50" s="672"/>
      <c r="G50" s="675">
        <f>G29+G32+G40+G43+G49</f>
        <v>28993</v>
      </c>
    </row>
    <row r="51" spans="1:7" ht="15">
      <c r="A51" s="344" t="s">
        <v>415</v>
      </c>
      <c r="B51" s="332" t="s">
        <v>416</v>
      </c>
      <c r="C51" s="672"/>
      <c r="D51" s="672"/>
      <c r="E51" s="672"/>
      <c r="F51" s="672"/>
      <c r="G51" s="672"/>
    </row>
    <row r="52" spans="1:7" ht="15">
      <c r="A52" s="344" t="s">
        <v>319</v>
      </c>
      <c r="B52" s="332" t="s">
        <v>318</v>
      </c>
      <c r="C52" s="672"/>
      <c r="D52" s="672"/>
      <c r="E52" s="672"/>
      <c r="F52" s="672"/>
      <c r="G52" s="672"/>
    </row>
    <row r="53" spans="1:7" ht="15">
      <c r="A53" s="345" t="s">
        <v>417</v>
      </c>
      <c r="B53" s="332" t="s">
        <v>418</v>
      </c>
      <c r="C53" s="672"/>
      <c r="D53" s="672"/>
      <c r="E53" s="672"/>
      <c r="F53" s="672"/>
      <c r="G53" s="672"/>
    </row>
    <row r="54" spans="1:7" ht="15">
      <c r="A54" s="345" t="s">
        <v>419</v>
      </c>
      <c r="B54" s="332" t="s">
        <v>320</v>
      </c>
      <c r="C54" s="672"/>
      <c r="D54" s="672"/>
      <c r="E54" s="672"/>
      <c r="F54" s="672"/>
      <c r="G54" s="672"/>
    </row>
    <row r="55" spans="1:7" ht="15">
      <c r="A55" s="345" t="s">
        <v>420</v>
      </c>
      <c r="B55" s="332" t="s">
        <v>325</v>
      </c>
      <c r="C55" s="672"/>
      <c r="D55" s="672"/>
      <c r="E55" s="672"/>
      <c r="F55" s="672"/>
      <c r="G55" s="672"/>
    </row>
    <row r="56" spans="1:7" ht="15">
      <c r="A56" s="344" t="s">
        <v>421</v>
      </c>
      <c r="B56" s="332" t="s">
        <v>326</v>
      </c>
      <c r="C56" s="672"/>
      <c r="D56" s="672"/>
      <c r="E56" s="672"/>
      <c r="F56" s="672"/>
      <c r="G56" s="672"/>
    </row>
    <row r="57" spans="1:7" ht="15">
      <c r="A57" s="344" t="s">
        <v>422</v>
      </c>
      <c r="B57" s="332" t="s">
        <v>329</v>
      </c>
      <c r="C57" s="672"/>
      <c r="D57" s="672"/>
      <c r="E57" s="672"/>
      <c r="F57" s="672"/>
      <c r="G57" s="672"/>
    </row>
    <row r="58" spans="1:7" ht="15">
      <c r="A58" s="344" t="s">
        <v>423</v>
      </c>
      <c r="B58" s="332" t="s">
        <v>330</v>
      </c>
      <c r="C58" s="672"/>
      <c r="D58" s="672"/>
      <c r="E58" s="672"/>
      <c r="F58" s="672"/>
      <c r="G58" s="672"/>
    </row>
    <row r="59" spans="1:7" ht="15">
      <c r="A59" s="346" t="s">
        <v>100</v>
      </c>
      <c r="B59" s="341" t="s">
        <v>332</v>
      </c>
      <c r="C59" s="672"/>
      <c r="D59" s="675"/>
      <c r="E59" s="672"/>
      <c r="F59" s="672"/>
      <c r="G59" s="675"/>
    </row>
    <row r="60" spans="1:7" ht="15">
      <c r="A60" s="347" t="s">
        <v>424</v>
      </c>
      <c r="B60" s="332" t="s">
        <v>425</v>
      </c>
      <c r="C60" s="672"/>
      <c r="D60" s="672"/>
      <c r="E60" s="672"/>
      <c r="F60" s="672"/>
      <c r="G60" s="672"/>
    </row>
    <row r="61" spans="1:7" ht="15">
      <c r="A61" s="347" t="s">
        <v>426</v>
      </c>
      <c r="B61" s="332" t="s">
        <v>427</v>
      </c>
      <c r="C61" s="672"/>
      <c r="D61" s="672"/>
      <c r="E61" s="672"/>
      <c r="F61" s="672"/>
      <c r="G61" s="672"/>
    </row>
    <row r="62" spans="1:7" ht="15">
      <c r="A62" s="347" t="s">
        <v>428</v>
      </c>
      <c r="B62" s="332" t="s">
        <v>429</v>
      </c>
      <c r="C62" s="672"/>
      <c r="D62" s="672"/>
      <c r="E62" s="672"/>
      <c r="F62" s="672"/>
      <c r="G62" s="672"/>
    </row>
    <row r="63" spans="1:7" ht="15">
      <c r="A63" s="347" t="s">
        <v>192</v>
      </c>
      <c r="B63" s="332" t="s">
        <v>182</v>
      </c>
      <c r="C63" s="672"/>
      <c r="D63" s="672"/>
      <c r="E63" s="672"/>
      <c r="F63" s="672"/>
      <c r="G63" s="672"/>
    </row>
    <row r="64" spans="1:7" ht="15">
      <c r="A64" s="347" t="s">
        <v>430</v>
      </c>
      <c r="B64" s="332" t="s">
        <v>193</v>
      </c>
      <c r="C64" s="672"/>
      <c r="D64" s="672"/>
      <c r="E64" s="672"/>
      <c r="F64" s="672"/>
      <c r="G64" s="672"/>
    </row>
    <row r="65" spans="1:7" ht="15">
      <c r="A65" s="347" t="s">
        <v>196</v>
      </c>
      <c r="B65" s="332" t="s">
        <v>195</v>
      </c>
      <c r="C65" s="672"/>
      <c r="D65" s="672"/>
      <c r="E65" s="672"/>
      <c r="F65" s="672"/>
      <c r="G65" s="672"/>
    </row>
    <row r="66" spans="1:7" ht="15">
      <c r="A66" s="347" t="s">
        <v>431</v>
      </c>
      <c r="B66" s="332" t="s">
        <v>432</v>
      </c>
      <c r="C66" s="672"/>
      <c r="D66" s="672"/>
      <c r="E66" s="672"/>
      <c r="F66" s="672"/>
      <c r="G66" s="672"/>
    </row>
    <row r="67" spans="1:7" ht="15">
      <c r="A67" s="347" t="s">
        <v>433</v>
      </c>
      <c r="B67" s="332" t="s">
        <v>197</v>
      </c>
      <c r="C67" s="672"/>
      <c r="D67" s="672"/>
      <c r="E67" s="672"/>
      <c r="F67" s="672"/>
      <c r="G67" s="672"/>
    </row>
    <row r="68" spans="1:7" ht="15">
      <c r="A68" s="347" t="s">
        <v>434</v>
      </c>
      <c r="B68" s="332" t="s">
        <v>435</v>
      </c>
      <c r="C68" s="672"/>
      <c r="D68" s="672"/>
      <c r="E68" s="672"/>
      <c r="F68" s="672"/>
      <c r="G68" s="672"/>
    </row>
    <row r="69" spans="1:7" ht="15">
      <c r="A69" s="348" t="s">
        <v>436</v>
      </c>
      <c r="B69" s="332" t="s">
        <v>437</v>
      </c>
      <c r="C69" s="672"/>
      <c r="D69" s="672"/>
      <c r="E69" s="672"/>
      <c r="F69" s="672"/>
      <c r="G69" s="672"/>
    </row>
    <row r="70" spans="1:7" ht="15">
      <c r="A70" s="347" t="s">
        <v>1007</v>
      </c>
      <c r="B70" s="332" t="s">
        <v>206</v>
      </c>
      <c r="C70" s="672"/>
      <c r="D70" s="672"/>
      <c r="E70" s="672"/>
      <c r="F70" s="672"/>
      <c r="G70" s="672"/>
    </row>
    <row r="71" spans="1:7" ht="15">
      <c r="A71" s="347" t="s">
        <v>438</v>
      </c>
      <c r="B71" s="332" t="s">
        <v>439</v>
      </c>
      <c r="C71" s="672"/>
      <c r="D71" s="672"/>
      <c r="E71" s="672"/>
      <c r="F71" s="672"/>
      <c r="G71" s="672"/>
    </row>
    <row r="72" spans="1:7" ht="15">
      <c r="A72" s="348" t="s">
        <v>798</v>
      </c>
      <c r="B72" s="332" t="s">
        <v>797</v>
      </c>
      <c r="C72" s="672"/>
      <c r="D72" s="672"/>
      <c r="E72" s="672"/>
      <c r="F72" s="672"/>
      <c r="G72" s="672"/>
    </row>
    <row r="73" spans="1:7" ht="15">
      <c r="A73" s="346" t="s">
        <v>440</v>
      </c>
      <c r="B73" s="341" t="s">
        <v>441</v>
      </c>
      <c r="C73" s="672"/>
      <c r="D73" s="675"/>
      <c r="E73" s="675"/>
      <c r="F73" s="675"/>
      <c r="G73" s="675"/>
    </row>
    <row r="74" spans="1:7" ht="15.75">
      <c r="A74" s="349" t="s">
        <v>442</v>
      </c>
      <c r="B74" s="341"/>
      <c r="C74" s="675">
        <f>C24+C25+C50+C59+C73</f>
        <v>49864</v>
      </c>
      <c r="D74" s="675">
        <f>D24+D25+D50+D59+D73</f>
        <v>53328</v>
      </c>
      <c r="E74" s="675"/>
      <c r="F74" s="675"/>
      <c r="G74" s="675">
        <f>G24+G25+G50+G59+G73</f>
        <v>52440</v>
      </c>
    </row>
    <row r="75" spans="1:7" ht="15">
      <c r="A75" s="350" t="s">
        <v>259</v>
      </c>
      <c r="B75" s="332" t="s">
        <v>260</v>
      </c>
      <c r="C75" s="672"/>
      <c r="D75" s="672"/>
      <c r="E75" s="672"/>
      <c r="F75" s="672"/>
      <c r="G75" s="672"/>
    </row>
    <row r="76" spans="1:7" ht="15">
      <c r="A76" s="350" t="s">
        <v>443</v>
      </c>
      <c r="B76" s="332" t="s">
        <v>262</v>
      </c>
      <c r="C76" s="672"/>
      <c r="D76" s="672"/>
      <c r="E76" s="672"/>
      <c r="F76" s="672"/>
      <c r="G76" s="672"/>
    </row>
    <row r="77" spans="1:7" ht="15">
      <c r="A77" s="350" t="s">
        <v>263</v>
      </c>
      <c r="B77" s="332" t="s">
        <v>264</v>
      </c>
      <c r="C77" s="672"/>
      <c r="D77" s="672"/>
      <c r="E77" s="672"/>
      <c r="F77" s="672"/>
      <c r="G77" s="672"/>
    </row>
    <row r="78" spans="1:7" ht="15">
      <c r="A78" s="350" t="s">
        <v>265</v>
      </c>
      <c r="B78" s="332" t="s">
        <v>266</v>
      </c>
      <c r="C78" s="672"/>
      <c r="D78" s="672">
        <v>218</v>
      </c>
      <c r="E78" s="672"/>
      <c r="F78" s="672"/>
      <c r="G78" s="672">
        <v>218</v>
      </c>
    </row>
    <row r="79" spans="1:7" ht="15">
      <c r="A79" s="338" t="s">
        <v>267</v>
      </c>
      <c r="B79" s="332" t="s">
        <v>268</v>
      </c>
      <c r="C79" s="672"/>
      <c r="D79" s="672"/>
      <c r="E79" s="672"/>
      <c r="F79" s="672"/>
      <c r="G79" s="672"/>
    </row>
    <row r="80" spans="1:7" ht="15">
      <c r="A80" s="338" t="s">
        <v>269</v>
      </c>
      <c r="B80" s="332" t="s">
        <v>270</v>
      </c>
      <c r="C80" s="672"/>
      <c r="D80" s="672"/>
      <c r="E80" s="672"/>
      <c r="F80" s="672"/>
      <c r="G80" s="672"/>
    </row>
    <row r="81" spans="1:7" ht="15">
      <c r="A81" s="338" t="s">
        <v>271</v>
      </c>
      <c r="B81" s="332" t="s">
        <v>272</v>
      </c>
      <c r="C81" s="672"/>
      <c r="D81" s="672">
        <v>59</v>
      </c>
      <c r="E81" s="672"/>
      <c r="F81" s="672"/>
      <c r="G81" s="672">
        <v>59</v>
      </c>
    </row>
    <row r="82" spans="1:7" ht="15">
      <c r="A82" s="351" t="s">
        <v>273</v>
      </c>
      <c r="B82" s="341" t="s">
        <v>274</v>
      </c>
      <c r="C82" s="672"/>
      <c r="D82" s="675">
        <f>SUM(D75:D81)</f>
        <v>277</v>
      </c>
      <c r="E82" s="675"/>
      <c r="F82" s="675"/>
      <c r="G82" s="675">
        <f>SUM(G75:G81)</f>
        <v>277</v>
      </c>
    </row>
    <row r="83" spans="1:7" ht="15">
      <c r="A83" s="344" t="s">
        <v>5</v>
      </c>
      <c r="B83" s="332" t="s">
        <v>275</v>
      </c>
      <c r="C83" s="672"/>
      <c r="D83" s="672"/>
      <c r="E83" s="672"/>
      <c r="F83" s="672"/>
      <c r="G83" s="672"/>
    </row>
    <row r="84" spans="1:7" ht="15">
      <c r="A84" s="344" t="s">
        <v>276</v>
      </c>
      <c r="B84" s="332" t="s">
        <v>277</v>
      </c>
      <c r="C84" s="672"/>
      <c r="D84" s="672"/>
      <c r="E84" s="672"/>
      <c r="F84" s="672"/>
      <c r="G84" s="672"/>
    </row>
    <row r="85" spans="1:7" ht="15">
      <c r="A85" s="344" t="s">
        <v>278</v>
      </c>
      <c r="B85" s="332" t="s">
        <v>279</v>
      </c>
      <c r="C85" s="672"/>
      <c r="D85" s="672"/>
      <c r="E85" s="672"/>
      <c r="F85" s="672"/>
      <c r="G85" s="672"/>
    </row>
    <row r="86" spans="1:7" ht="15">
      <c r="A86" s="344" t="s">
        <v>280</v>
      </c>
      <c r="B86" s="332" t="s">
        <v>281</v>
      </c>
      <c r="C86" s="672"/>
      <c r="D86" s="672"/>
      <c r="E86" s="672"/>
      <c r="F86" s="672"/>
      <c r="G86" s="672"/>
    </row>
    <row r="87" spans="1:7" ht="15">
      <c r="A87" s="346" t="s">
        <v>282</v>
      </c>
      <c r="B87" s="341" t="s">
        <v>283</v>
      </c>
      <c r="C87" s="672"/>
      <c r="D87" s="675"/>
      <c r="E87" s="672"/>
      <c r="F87" s="672"/>
      <c r="G87" s="675"/>
    </row>
    <row r="88" spans="1:7" ht="15">
      <c r="A88" s="344" t="s">
        <v>444</v>
      </c>
      <c r="B88" s="332" t="s">
        <v>445</v>
      </c>
      <c r="C88" s="672"/>
      <c r="D88" s="672"/>
      <c r="E88" s="672"/>
      <c r="F88" s="672"/>
      <c r="G88" s="672"/>
    </row>
    <row r="89" spans="1:7" ht="15">
      <c r="A89" s="344" t="s">
        <v>99</v>
      </c>
      <c r="B89" s="332" t="s">
        <v>209</v>
      </c>
      <c r="C89" s="672"/>
      <c r="D89" s="672"/>
      <c r="E89" s="672"/>
      <c r="F89" s="672"/>
      <c r="G89" s="672"/>
    </row>
    <row r="90" spans="1:7" ht="15">
      <c r="A90" s="344" t="s">
        <v>446</v>
      </c>
      <c r="B90" s="332" t="s">
        <v>211</v>
      </c>
      <c r="C90" s="672"/>
      <c r="D90" s="672"/>
      <c r="E90" s="672"/>
      <c r="F90" s="672"/>
      <c r="G90" s="672"/>
    </row>
    <row r="91" spans="1:7" ht="15">
      <c r="A91" s="344" t="s">
        <v>447</v>
      </c>
      <c r="B91" s="332" t="s">
        <v>212</v>
      </c>
      <c r="C91" s="672"/>
      <c r="D91" s="672"/>
      <c r="E91" s="672"/>
      <c r="F91" s="672"/>
      <c r="G91" s="672"/>
    </row>
    <row r="92" spans="1:7" ht="15">
      <c r="A92" s="344" t="s">
        <v>448</v>
      </c>
      <c r="B92" s="332" t="s">
        <v>449</v>
      </c>
      <c r="C92" s="672"/>
      <c r="D92" s="672"/>
      <c r="E92" s="672"/>
      <c r="F92" s="672"/>
      <c r="G92" s="672"/>
    </row>
    <row r="93" spans="1:7" ht="15">
      <c r="A93" s="344" t="s">
        <v>450</v>
      </c>
      <c r="B93" s="332" t="s">
        <v>214</v>
      </c>
      <c r="C93" s="672"/>
      <c r="D93" s="672"/>
      <c r="E93" s="672"/>
      <c r="F93" s="672"/>
      <c r="G93" s="672"/>
    </row>
    <row r="94" spans="1:7" ht="15">
      <c r="A94" s="344" t="s">
        <v>451</v>
      </c>
      <c r="B94" s="332" t="s">
        <v>452</v>
      </c>
      <c r="C94" s="672"/>
      <c r="D94" s="672"/>
      <c r="E94" s="672"/>
      <c r="F94" s="672"/>
      <c r="G94" s="672"/>
    </row>
    <row r="95" spans="1:7" ht="15">
      <c r="A95" s="344" t="s">
        <v>217</v>
      </c>
      <c r="B95" s="332" t="s">
        <v>216</v>
      </c>
      <c r="C95" s="672"/>
      <c r="D95" s="672"/>
      <c r="E95" s="672"/>
      <c r="F95" s="672"/>
      <c r="G95" s="672"/>
    </row>
    <row r="96" spans="1:7" ht="15">
      <c r="A96" s="346" t="s">
        <v>453</v>
      </c>
      <c r="B96" s="341" t="s">
        <v>454</v>
      </c>
      <c r="C96" s="672"/>
      <c r="D96" s="672"/>
      <c r="E96" s="672"/>
      <c r="F96" s="672"/>
      <c r="G96" s="672"/>
    </row>
    <row r="97" spans="1:7" ht="15.75">
      <c r="A97" s="349" t="s">
        <v>455</v>
      </c>
      <c r="B97" s="341"/>
      <c r="C97" s="672"/>
      <c r="D97" s="675">
        <f>D82+D87+D96</f>
        <v>277</v>
      </c>
      <c r="E97" s="675"/>
      <c r="F97" s="675"/>
      <c r="G97" s="675">
        <f>G82+G87+G96</f>
        <v>277</v>
      </c>
    </row>
    <row r="98" spans="1:7" ht="15.75">
      <c r="A98" s="352" t="s">
        <v>456</v>
      </c>
      <c r="B98" s="353" t="s">
        <v>457</v>
      </c>
      <c r="C98" s="675">
        <f>SUM(C74:C97)</f>
        <v>49864</v>
      </c>
      <c r="D98" s="675">
        <f>D74+D97</f>
        <v>53605</v>
      </c>
      <c r="E98" s="675"/>
      <c r="F98" s="675"/>
      <c r="G98" s="675">
        <f>G74+G97</f>
        <v>52717</v>
      </c>
    </row>
    <row r="99" spans="1:26" ht="15">
      <c r="A99" s="344" t="s">
        <v>672</v>
      </c>
      <c r="B99" s="334" t="s">
        <v>673</v>
      </c>
      <c r="C99" s="677"/>
      <c r="D99" s="677"/>
      <c r="E99" s="677"/>
      <c r="F99" s="677"/>
      <c r="G99" s="677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  <c r="T99" s="354"/>
      <c r="U99" s="354"/>
      <c r="V99" s="354"/>
      <c r="W99" s="354"/>
      <c r="X99" s="354"/>
      <c r="Y99" s="355"/>
      <c r="Z99" s="355"/>
    </row>
    <row r="100" spans="1:26" ht="15">
      <c r="A100" s="344" t="s">
        <v>674</v>
      </c>
      <c r="B100" s="334" t="s">
        <v>675</v>
      </c>
      <c r="C100" s="677"/>
      <c r="D100" s="677"/>
      <c r="E100" s="677"/>
      <c r="F100" s="677"/>
      <c r="G100" s="677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  <c r="U100" s="354"/>
      <c r="V100" s="354"/>
      <c r="W100" s="354"/>
      <c r="X100" s="354"/>
      <c r="Y100" s="355"/>
      <c r="Z100" s="355"/>
    </row>
    <row r="101" spans="1:26" ht="15">
      <c r="A101" s="344" t="s">
        <v>676</v>
      </c>
      <c r="B101" s="334" t="s">
        <v>677</v>
      </c>
      <c r="C101" s="677"/>
      <c r="D101" s="677"/>
      <c r="E101" s="677"/>
      <c r="F101" s="677"/>
      <c r="G101" s="677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  <c r="U101" s="354"/>
      <c r="V101" s="354"/>
      <c r="W101" s="354"/>
      <c r="X101" s="354"/>
      <c r="Y101" s="355"/>
      <c r="Z101" s="355"/>
    </row>
    <row r="102" spans="1:26" ht="15">
      <c r="A102" s="356" t="s">
        <v>458</v>
      </c>
      <c r="B102" s="339" t="s">
        <v>459</v>
      </c>
      <c r="C102" s="678"/>
      <c r="D102" s="678"/>
      <c r="E102" s="678"/>
      <c r="F102" s="678"/>
      <c r="G102" s="678"/>
      <c r="H102" s="357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  <c r="V102" s="357"/>
      <c r="W102" s="357"/>
      <c r="X102" s="357"/>
      <c r="Y102" s="355"/>
      <c r="Z102" s="355"/>
    </row>
    <row r="103" spans="1:26" ht="15">
      <c r="A103" s="358" t="s">
        <v>678</v>
      </c>
      <c r="B103" s="334" t="s">
        <v>679</v>
      </c>
      <c r="C103" s="679"/>
      <c r="D103" s="679"/>
      <c r="E103" s="679"/>
      <c r="F103" s="679"/>
      <c r="G103" s="67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5"/>
      <c r="Z103" s="355"/>
    </row>
    <row r="104" spans="1:26" ht="15">
      <c r="A104" s="358" t="s">
        <v>680</v>
      </c>
      <c r="B104" s="334" t="s">
        <v>681</v>
      </c>
      <c r="C104" s="679"/>
      <c r="D104" s="679"/>
      <c r="E104" s="679"/>
      <c r="F104" s="679"/>
      <c r="G104" s="67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5"/>
      <c r="Z104" s="355"/>
    </row>
    <row r="105" spans="1:26" ht="15">
      <c r="A105" s="344" t="s">
        <v>682</v>
      </c>
      <c r="B105" s="334" t="s">
        <v>683</v>
      </c>
      <c r="C105" s="677"/>
      <c r="D105" s="677"/>
      <c r="E105" s="677"/>
      <c r="F105" s="677"/>
      <c r="G105" s="677"/>
      <c r="H105" s="354"/>
      <c r="I105" s="354"/>
      <c r="J105" s="354"/>
      <c r="K105" s="354"/>
      <c r="L105" s="354"/>
      <c r="M105" s="354"/>
      <c r="N105" s="354"/>
      <c r="O105" s="354"/>
      <c r="P105" s="354"/>
      <c r="Q105" s="354"/>
      <c r="R105" s="354"/>
      <c r="S105" s="354"/>
      <c r="T105" s="354"/>
      <c r="U105" s="354"/>
      <c r="V105" s="354"/>
      <c r="W105" s="354"/>
      <c r="X105" s="354"/>
      <c r="Y105" s="355"/>
      <c r="Z105" s="355"/>
    </row>
    <row r="106" spans="1:26" ht="15">
      <c r="A106" s="344" t="s">
        <v>684</v>
      </c>
      <c r="B106" s="334" t="s">
        <v>685</v>
      </c>
      <c r="C106" s="677"/>
      <c r="D106" s="677"/>
      <c r="E106" s="677"/>
      <c r="F106" s="677"/>
      <c r="G106" s="677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4"/>
      <c r="W106" s="354"/>
      <c r="X106" s="354"/>
      <c r="Y106" s="355"/>
      <c r="Z106" s="355"/>
    </row>
    <row r="107" spans="1:26" ht="15">
      <c r="A107" s="360" t="s">
        <v>460</v>
      </c>
      <c r="B107" s="339" t="s">
        <v>461</v>
      </c>
      <c r="C107" s="680"/>
      <c r="D107" s="680"/>
      <c r="E107" s="680"/>
      <c r="F107" s="680"/>
      <c r="G107" s="680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1"/>
      <c r="Y107" s="355"/>
      <c r="Z107" s="355"/>
    </row>
    <row r="108" spans="1:26" ht="15">
      <c r="A108" s="358" t="s">
        <v>462</v>
      </c>
      <c r="B108" s="334" t="s">
        <v>463</v>
      </c>
      <c r="C108" s="679"/>
      <c r="D108" s="679"/>
      <c r="E108" s="679"/>
      <c r="F108" s="679"/>
      <c r="G108" s="67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5"/>
      <c r="Z108" s="355"/>
    </row>
    <row r="109" spans="1:26" ht="15">
      <c r="A109" s="358" t="s">
        <v>464</v>
      </c>
      <c r="B109" s="334" t="s">
        <v>465</v>
      </c>
      <c r="C109" s="679"/>
      <c r="D109" s="679"/>
      <c r="E109" s="679"/>
      <c r="F109" s="679"/>
      <c r="G109" s="67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  <c r="Y109" s="355"/>
      <c r="Z109" s="355"/>
    </row>
    <row r="110" spans="1:26" ht="15">
      <c r="A110" s="360" t="s">
        <v>466</v>
      </c>
      <c r="B110" s="339" t="s">
        <v>467</v>
      </c>
      <c r="C110" s="679"/>
      <c r="D110" s="679"/>
      <c r="E110" s="679"/>
      <c r="F110" s="679"/>
      <c r="G110" s="67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5"/>
      <c r="Z110" s="355"/>
    </row>
    <row r="111" spans="1:26" ht="15">
      <c r="A111" s="358" t="s">
        <v>468</v>
      </c>
      <c r="B111" s="334" t="s">
        <v>469</v>
      </c>
      <c r="C111" s="679"/>
      <c r="D111" s="679"/>
      <c r="E111" s="679"/>
      <c r="F111" s="679"/>
      <c r="G111" s="679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355"/>
      <c r="Z111" s="355"/>
    </row>
    <row r="112" spans="1:26" ht="15">
      <c r="A112" s="358" t="s">
        <v>470</v>
      </c>
      <c r="B112" s="334" t="s">
        <v>471</v>
      </c>
      <c r="C112" s="679"/>
      <c r="D112" s="679"/>
      <c r="E112" s="679"/>
      <c r="F112" s="679"/>
      <c r="G112" s="679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359"/>
      <c r="X112" s="359"/>
      <c r="Y112" s="355"/>
      <c r="Z112" s="355"/>
    </row>
    <row r="113" spans="1:26" ht="15">
      <c r="A113" s="358" t="s">
        <v>472</v>
      </c>
      <c r="B113" s="334" t="s">
        <v>473</v>
      </c>
      <c r="C113" s="679"/>
      <c r="D113" s="679"/>
      <c r="E113" s="679"/>
      <c r="F113" s="679"/>
      <c r="G113" s="67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  <c r="Y113" s="355"/>
      <c r="Z113" s="355"/>
    </row>
    <row r="114" spans="1:26" ht="15">
      <c r="A114" s="362" t="s">
        <v>474</v>
      </c>
      <c r="B114" s="342" t="s">
        <v>475</v>
      </c>
      <c r="C114" s="680"/>
      <c r="D114" s="680"/>
      <c r="E114" s="680"/>
      <c r="F114" s="680"/>
      <c r="G114" s="680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1"/>
      <c r="Y114" s="355"/>
      <c r="Z114" s="355"/>
    </row>
    <row r="115" spans="1:26" ht="15">
      <c r="A115" s="358" t="s">
        <v>476</v>
      </c>
      <c r="B115" s="334" t="s">
        <v>477</v>
      </c>
      <c r="C115" s="679"/>
      <c r="D115" s="679"/>
      <c r="E115" s="679"/>
      <c r="F115" s="679"/>
      <c r="G115" s="67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5"/>
      <c r="Z115" s="355"/>
    </row>
    <row r="116" spans="1:26" ht="15">
      <c r="A116" s="344" t="s">
        <v>478</v>
      </c>
      <c r="B116" s="334" t="s">
        <v>479</v>
      </c>
      <c r="C116" s="677"/>
      <c r="D116" s="677"/>
      <c r="E116" s="677"/>
      <c r="F116" s="677"/>
      <c r="G116" s="677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4"/>
      <c r="V116" s="354"/>
      <c r="W116" s="354"/>
      <c r="X116" s="354"/>
      <c r="Y116" s="355"/>
      <c r="Z116" s="355"/>
    </row>
    <row r="117" spans="1:26" ht="15">
      <c r="A117" s="358" t="s">
        <v>480</v>
      </c>
      <c r="B117" s="334" t="s">
        <v>481</v>
      </c>
      <c r="C117" s="679"/>
      <c r="D117" s="679"/>
      <c r="E117" s="679"/>
      <c r="F117" s="679"/>
      <c r="G117" s="67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5"/>
      <c r="Z117" s="355"/>
    </row>
    <row r="118" spans="1:26" ht="15">
      <c r="A118" s="358" t="s">
        <v>482</v>
      </c>
      <c r="B118" s="334" t="s">
        <v>483</v>
      </c>
      <c r="C118" s="679"/>
      <c r="D118" s="679"/>
      <c r="E118" s="679"/>
      <c r="F118" s="679"/>
      <c r="G118" s="67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5"/>
      <c r="Z118" s="355"/>
    </row>
    <row r="119" spans="1:26" ht="15">
      <c r="A119" s="362" t="s">
        <v>484</v>
      </c>
      <c r="B119" s="342" t="s">
        <v>485</v>
      </c>
      <c r="C119" s="680"/>
      <c r="D119" s="680"/>
      <c r="E119" s="680"/>
      <c r="F119" s="680"/>
      <c r="G119" s="680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  <c r="V119" s="361"/>
      <c r="W119" s="361"/>
      <c r="X119" s="361"/>
      <c r="Y119" s="355"/>
      <c r="Z119" s="355"/>
    </row>
    <row r="120" spans="1:26" ht="15">
      <c r="A120" s="344" t="s">
        <v>486</v>
      </c>
      <c r="B120" s="334" t="s">
        <v>487</v>
      </c>
      <c r="C120" s="677"/>
      <c r="D120" s="677"/>
      <c r="E120" s="677"/>
      <c r="F120" s="677"/>
      <c r="G120" s="677"/>
      <c r="H120" s="354"/>
      <c r="I120" s="354"/>
      <c r="J120" s="354"/>
      <c r="K120" s="354"/>
      <c r="L120" s="354"/>
      <c r="M120" s="354"/>
      <c r="N120" s="354"/>
      <c r="O120" s="354"/>
      <c r="P120" s="354"/>
      <c r="Q120" s="354"/>
      <c r="R120" s="354"/>
      <c r="S120" s="354"/>
      <c r="T120" s="354"/>
      <c r="U120" s="354"/>
      <c r="V120" s="354"/>
      <c r="W120" s="354"/>
      <c r="X120" s="354"/>
      <c r="Y120" s="355"/>
      <c r="Z120" s="355"/>
    </row>
    <row r="121" spans="1:26" ht="15.75">
      <c r="A121" s="363" t="s">
        <v>488</v>
      </c>
      <c r="B121" s="364" t="s">
        <v>489</v>
      </c>
      <c r="C121" s="680"/>
      <c r="D121" s="680"/>
      <c r="E121" s="680"/>
      <c r="F121" s="680"/>
      <c r="G121" s="680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  <c r="X121" s="361"/>
      <c r="Y121" s="355"/>
      <c r="Z121" s="355"/>
    </row>
    <row r="122" spans="1:26" ht="15.75">
      <c r="A122" s="365" t="s">
        <v>490</v>
      </c>
      <c r="B122" s="366"/>
      <c r="C122" s="675">
        <f>SUM(C98:C121)</f>
        <v>49864</v>
      </c>
      <c r="D122" s="675">
        <f>SUM(D98:D121)</f>
        <v>53605</v>
      </c>
      <c r="E122" s="675"/>
      <c r="F122" s="675"/>
      <c r="G122" s="675">
        <f>SUM(G98:G121)</f>
        <v>52717</v>
      </c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  <c r="X122" s="355"/>
      <c r="Y122" s="355"/>
      <c r="Z122" s="355"/>
    </row>
    <row r="123" spans="2:26" ht="15">
      <c r="B123" s="355"/>
      <c r="C123" s="355"/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</row>
    <row r="124" spans="2:26" ht="15">
      <c r="B124" s="355"/>
      <c r="C124" s="355"/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</row>
    <row r="125" spans="2:26" ht="15">
      <c r="B125" s="355"/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355"/>
      <c r="R125" s="355"/>
      <c r="S125" s="355"/>
      <c r="T125" s="355"/>
      <c r="U125" s="355"/>
      <c r="V125" s="355"/>
      <c r="W125" s="355"/>
      <c r="X125" s="355"/>
      <c r="Y125" s="355"/>
      <c r="Z125" s="355"/>
    </row>
    <row r="126" spans="2:26" ht="15">
      <c r="B126" s="355"/>
      <c r="C126" s="355"/>
      <c r="D126" s="355"/>
      <c r="E126" s="355"/>
      <c r="F126" s="355"/>
      <c r="G126" s="355"/>
      <c r="H126" s="355"/>
      <c r="I126" s="355"/>
      <c r="J126" s="355"/>
      <c r="K126" s="355"/>
      <c r="L126" s="355"/>
      <c r="M126" s="355"/>
      <c r="N126" s="355"/>
      <c r="O126" s="355"/>
      <c r="P126" s="355"/>
      <c r="Q126" s="355"/>
      <c r="R126" s="355"/>
      <c r="S126" s="355"/>
      <c r="T126" s="355"/>
      <c r="U126" s="355"/>
      <c r="V126" s="355"/>
      <c r="W126" s="355"/>
      <c r="X126" s="355"/>
      <c r="Y126" s="355"/>
      <c r="Z126" s="355"/>
    </row>
    <row r="127" spans="2:26" ht="15">
      <c r="B127" s="355"/>
      <c r="C127" s="355"/>
      <c r="D127" s="355"/>
      <c r="E127" s="355"/>
      <c r="F127" s="355"/>
      <c r="G127" s="355"/>
      <c r="H127" s="355"/>
      <c r="I127" s="355"/>
      <c r="J127" s="355"/>
      <c r="K127" s="355"/>
      <c r="L127" s="355"/>
      <c r="M127" s="355"/>
      <c r="N127" s="355"/>
      <c r="O127" s="355"/>
      <c r="P127" s="355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</row>
    <row r="128" spans="2:26" ht="15">
      <c r="B128" s="355"/>
      <c r="C128" s="355"/>
      <c r="D128" s="355"/>
      <c r="E128" s="355"/>
      <c r="F128" s="355"/>
      <c r="G128" s="355"/>
      <c r="H128" s="355"/>
      <c r="I128" s="355"/>
      <c r="J128" s="355"/>
      <c r="K128" s="355"/>
      <c r="L128" s="355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  <c r="W128" s="355"/>
      <c r="X128" s="355"/>
      <c r="Y128" s="355"/>
      <c r="Z128" s="355"/>
    </row>
    <row r="129" spans="2:26" ht="15">
      <c r="B129" s="355"/>
      <c r="C129" s="355"/>
      <c r="D129" s="355"/>
      <c r="E129" s="355"/>
      <c r="F129" s="355"/>
      <c r="G129" s="355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</row>
    <row r="130" spans="2:26" ht="15">
      <c r="B130" s="355"/>
      <c r="C130" s="355"/>
      <c r="D130" s="355"/>
      <c r="E130" s="355"/>
      <c r="F130" s="355"/>
      <c r="G130" s="355"/>
      <c r="H130" s="355"/>
      <c r="I130" s="355"/>
      <c r="J130" s="355"/>
      <c r="K130" s="355"/>
      <c r="L130" s="355"/>
      <c r="M130" s="355"/>
      <c r="N130" s="355"/>
      <c r="O130" s="355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</row>
    <row r="131" spans="2:26" ht="15">
      <c r="B131" s="355"/>
      <c r="C131" s="355"/>
      <c r="D131" s="355"/>
      <c r="E131" s="355"/>
      <c r="F131" s="355"/>
      <c r="G131" s="355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</row>
    <row r="132" spans="2:26" ht="15">
      <c r="B132" s="355"/>
      <c r="C132" s="355"/>
      <c r="D132" s="355"/>
      <c r="E132" s="355"/>
      <c r="F132" s="355"/>
      <c r="G132" s="355"/>
      <c r="H132" s="355"/>
      <c r="I132" s="355"/>
      <c r="J132" s="355"/>
      <c r="K132" s="355"/>
      <c r="L132" s="355"/>
      <c r="M132" s="355"/>
      <c r="N132" s="355"/>
      <c r="O132" s="355"/>
      <c r="P132" s="355"/>
      <c r="Q132" s="355"/>
      <c r="R132" s="355"/>
      <c r="S132" s="355"/>
      <c r="T132" s="355"/>
      <c r="U132" s="355"/>
      <c r="V132" s="355"/>
      <c r="W132" s="355"/>
      <c r="X132" s="355"/>
      <c r="Y132" s="355"/>
      <c r="Z132" s="355"/>
    </row>
    <row r="133" spans="2:26" ht="15">
      <c r="B133" s="355"/>
      <c r="C133" s="355"/>
      <c r="D133" s="355"/>
      <c r="E133" s="355"/>
      <c r="F133" s="355"/>
      <c r="G133" s="355"/>
      <c r="H133" s="355"/>
      <c r="I133" s="355"/>
      <c r="J133" s="355"/>
      <c r="K133" s="355"/>
      <c r="L133" s="355"/>
      <c r="M133" s="355"/>
      <c r="N133" s="355"/>
      <c r="O133" s="355"/>
      <c r="P133" s="355"/>
      <c r="Q133" s="355"/>
      <c r="R133" s="355"/>
      <c r="S133" s="355"/>
      <c r="T133" s="355"/>
      <c r="U133" s="355"/>
      <c r="V133" s="355"/>
      <c r="W133" s="355"/>
      <c r="X133" s="355"/>
      <c r="Y133" s="355"/>
      <c r="Z133" s="355"/>
    </row>
    <row r="134" spans="2:26" ht="15">
      <c r="B134" s="355"/>
      <c r="C134" s="355"/>
      <c r="D134" s="355"/>
      <c r="E134" s="355"/>
      <c r="F134" s="355"/>
      <c r="G134" s="355"/>
      <c r="H134" s="355"/>
      <c r="I134" s="355"/>
      <c r="J134" s="355"/>
      <c r="K134" s="355"/>
      <c r="L134" s="355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  <c r="W134" s="355"/>
      <c r="X134" s="355"/>
      <c r="Y134" s="355"/>
      <c r="Z134" s="355"/>
    </row>
    <row r="135" spans="2:26" ht="15">
      <c r="B135" s="355"/>
      <c r="C135" s="355"/>
      <c r="D135" s="355"/>
      <c r="E135" s="355"/>
      <c r="F135" s="355"/>
      <c r="G135" s="355"/>
      <c r="H135" s="355"/>
      <c r="I135" s="355"/>
      <c r="J135" s="355"/>
      <c r="K135" s="355"/>
      <c r="L135" s="355"/>
      <c r="M135" s="355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5"/>
    </row>
    <row r="136" spans="2:26" ht="15">
      <c r="B136" s="355"/>
      <c r="C136" s="355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</row>
    <row r="137" spans="2:26" ht="15">
      <c r="B137" s="355"/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5"/>
      <c r="R137" s="355"/>
      <c r="S137" s="355"/>
      <c r="T137" s="355"/>
      <c r="U137" s="355"/>
      <c r="V137" s="355"/>
      <c r="W137" s="355"/>
      <c r="X137" s="355"/>
      <c r="Y137" s="355"/>
      <c r="Z137" s="355"/>
    </row>
    <row r="138" spans="2:26" ht="15">
      <c r="B138" s="355"/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</row>
    <row r="139" spans="2:26" ht="15">
      <c r="B139" s="355"/>
      <c r="C139" s="355"/>
      <c r="D139" s="355"/>
      <c r="E139" s="355"/>
      <c r="F139" s="355"/>
      <c r="G139" s="355"/>
      <c r="H139" s="355"/>
      <c r="I139" s="355"/>
      <c r="J139" s="355"/>
      <c r="K139" s="355"/>
      <c r="L139" s="355"/>
      <c r="M139" s="355"/>
      <c r="N139" s="355"/>
      <c r="O139" s="355"/>
      <c r="P139" s="355"/>
      <c r="Q139" s="355"/>
      <c r="R139" s="355"/>
      <c r="S139" s="355"/>
      <c r="T139" s="355"/>
      <c r="U139" s="355"/>
      <c r="V139" s="355"/>
      <c r="W139" s="355"/>
      <c r="X139" s="355"/>
      <c r="Y139" s="355"/>
      <c r="Z139" s="355"/>
    </row>
    <row r="140" spans="2:26" ht="15">
      <c r="B140" s="355"/>
      <c r="C140" s="355"/>
      <c r="D140" s="355"/>
      <c r="E140" s="355"/>
      <c r="F140" s="355"/>
      <c r="G140" s="355"/>
      <c r="H140" s="355"/>
      <c r="I140" s="355"/>
      <c r="J140" s="355"/>
      <c r="K140" s="355"/>
      <c r="L140" s="355"/>
      <c r="M140" s="355"/>
      <c r="N140" s="355"/>
      <c r="O140" s="355"/>
      <c r="P140" s="355"/>
      <c r="Q140" s="355"/>
      <c r="R140" s="355"/>
      <c r="S140" s="355"/>
      <c r="T140" s="355"/>
      <c r="U140" s="355"/>
      <c r="V140" s="355"/>
      <c r="W140" s="355"/>
      <c r="X140" s="355"/>
      <c r="Y140" s="355"/>
      <c r="Z140" s="355"/>
    </row>
    <row r="141" spans="2:26" ht="15">
      <c r="B141" s="355"/>
      <c r="C141" s="355"/>
      <c r="D141" s="355"/>
      <c r="E141" s="355"/>
      <c r="F141" s="355"/>
      <c r="G141" s="355"/>
      <c r="H141" s="355"/>
      <c r="I141" s="355"/>
      <c r="J141" s="355"/>
      <c r="K141" s="355"/>
      <c r="L141" s="355"/>
      <c r="M141" s="355"/>
      <c r="N141" s="355"/>
      <c r="O141" s="355"/>
      <c r="P141" s="355"/>
      <c r="Q141" s="355"/>
      <c r="R141" s="355"/>
      <c r="S141" s="355"/>
      <c r="T141" s="355"/>
      <c r="U141" s="355"/>
      <c r="V141" s="355"/>
      <c r="W141" s="355"/>
      <c r="X141" s="355"/>
      <c r="Y141" s="355"/>
      <c r="Z141" s="355"/>
    </row>
    <row r="142" spans="2:26" ht="15">
      <c r="B142" s="355"/>
      <c r="C142" s="355"/>
      <c r="D142" s="355"/>
      <c r="E142" s="355"/>
      <c r="F142" s="355"/>
      <c r="G142" s="355"/>
      <c r="H142" s="355"/>
      <c r="I142" s="355"/>
      <c r="J142" s="355"/>
      <c r="K142" s="355"/>
      <c r="L142" s="355"/>
      <c r="M142" s="355"/>
      <c r="N142" s="355"/>
      <c r="O142" s="355"/>
      <c r="P142" s="355"/>
      <c r="Q142" s="355"/>
      <c r="R142" s="355"/>
      <c r="S142" s="355"/>
      <c r="T142" s="355"/>
      <c r="U142" s="355"/>
      <c r="V142" s="355"/>
      <c r="W142" s="355"/>
      <c r="X142" s="355"/>
      <c r="Y142" s="355"/>
      <c r="Z142" s="355"/>
    </row>
    <row r="143" spans="2:26" ht="15">
      <c r="B143" s="355"/>
      <c r="C143" s="355"/>
      <c r="D143" s="355"/>
      <c r="E143" s="355"/>
      <c r="F143" s="355"/>
      <c r="G143" s="355"/>
      <c r="H143" s="355"/>
      <c r="I143" s="355"/>
      <c r="J143" s="355"/>
      <c r="K143" s="355"/>
      <c r="L143" s="355"/>
      <c r="M143" s="355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5"/>
    </row>
    <row r="144" spans="2:26" ht="15">
      <c r="B144" s="355"/>
      <c r="C144" s="355"/>
      <c r="D144" s="355"/>
      <c r="E144" s="355"/>
      <c r="F144" s="355"/>
      <c r="G144" s="355"/>
      <c r="H144" s="355"/>
      <c r="I144" s="355"/>
      <c r="J144" s="355"/>
      <c r="K144" s="355"/>
      <c r="L144" s="355"/>
      <c r="M144" s="355"/>
      <c r="N144" s="355"/>
      <c r="O144" s="355"/>
      <c r="P144" s="355"/>
      <c r="Q144" s="355"/>
      <c r="R144" s="355"/>
      <c r="S144" s="355"/>
      <c r="T144" s="355"/>
      <c r="U144" s="355"/>
      <c r="V144" s="355"/>
      <c r="W144" s="355"/>
      <c r="X144" s="355"/>
      <c r="Y144" s="355"/>
      <c r="Z144" s="355"/>
    </row>
    <row r="145" spans="2:26" ht="15">
      <c r="B145" s="355"/>
      <c r="C145" s="355"/>
      <c r="D145" s="355"/>
      <c r="E145" s="355"/>
      <c r="F145" s="355"/>
      <c r="G145" s="355"/>
      <c r="H145" s="355"/>
      <c r="I145" s="355"/>
      <c r="J145" s="355"/>
      <c r="K145" s="355"/>
      <c r="L145" s="355"/>
      <c r="M145" s="355"/>
      <c r="N145" s="355"/>
      <c r="O145" s="355"/>
      <c r="P145" s="355"/>
      <c r="Q145" s="355"/>
      <c r="R145" s="355"/>
      <c r="S145" s="355"/>
      <c r="T145" s="355"/>
      <c r="U145" s="355"/>
      <c r="V145" s="355"/>
      <c r="W145" s="355"/>
      <c r="X145" s="355"/>
      <c r="Y145" s="355"/>
      <c r="Z145" s="355"/>
    </row>
    <row r="146" spans="2:26" ht="15">
      <c r="B146" s="355"/>
      <c r="C146" s="355"/>
      <c r="D146" s="355"/>
      <c r="E146" s="355"/>
      <c r="F146" s="355"/>
      <c r="G146" s="355"/>
      <c r="H146" s="355"/>
      <c r="I146" s="355"/>
      <c r="J146" s="355"/>
      <c r="K146" s="355"/>
      <c r="L146" s="355"/>
      <c r="M146" s="355"/>
      <c r="N146" s="355"/>
      <c r="O146" s="355"/>
      <c r="P146" s="355"/>
      <c r="Q146" s="355"/>
      <c r="R146" s="355"/>
      <c r="S146" s="355"/>
      <c r="T146" s="355"/>
      <c r="U146" s="355"/>
      <c r="V146" s="355"/>
      <c r="W146" s="355"/>
      <c r="X146" s="355"/>
      <c r="Y146" s="355"/>
      <c r="Z146" s="355"/>
    </row>
    <row r="147" spans="2:26" ht="15">
      <c r="B147" s="355"/>
      <c r="C147" s="355"/>
      <c r="D147" s="355"/>
      <c r="E147" s="355"/>
      <c r="F147" s="355"/>
      <c r="G147" s="355"/>
      <c r="H147" s="355"/>
      <c r="I147" s="355"/>
      <c r="J147" s="355"/>
      <c r="K147" s="355"/>
      <c r="L147" s="355"/>
      <c r="M147" s="355"/>
      <c r="N147" s="355"/>
      <c r="O147" s="355"/>
      <c r="P147" s="355"/>
      <c r="Q147" s="355"/>
      <c r="R147" s="355"/>
      <c r="S147" s="355"/>
      <c r="T147" s="355"/>
      <c r="U147" s="355"/>
      <c r="V147" s="355"/>
      <c r="W147" s="355"/>
      <c r="X147" s="355"/>
      <c r="Y147" s="355"/>
      <c r="Z147" s="355"/>
    </row>
    <row r="148" spans="2:26" ht="15">
      <c r="B148" s="355"/>
      <c r="C148" s="355"/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355"/>
      <c r="O148" s="355"/>
      <c r="P148" s="355"/>
      <c r="Q148" s="355"/>
      <c r="R148" s="355"/>
      <c r="S148" s="355"/>
      <c r="T148" s="355"/>
      <c r="U148" s="355"/>
      <c r="V148" s="355"/>
      <c r="W148" s="355"/>
      <c r="X148" s="355"/>
      <c r="Y148" s="355"/>
      <c r="Z148" s="355"/>
    </row>
    <row r="149" spans="2:26" ht="15">
      <c r="B149" s="355"/>
      <c r="C149" s="355"/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355"/>
      <c r="O149" s="355"/>
      <c r="P149" s="355"/>
      <c r="Q149" s="355"/>
      <c r="R149" s="355"/>
      <c r="S149" s="355"/>
      <c r="T149" s="355"/>
      <c r="U149" s="355"/>
      <c r="V149" s="355"/>
      <c r="W149" s="355"/>
      <c r="X149" s="355"/>
      <c r="Y149" s="355"/>
      <c r="Z149" s="355"/>
    </row>
    <row r="150" spans="2:26" ht="15">
      <c r="B150" s="355"/>
      <c r="C150" s="355"/>
      <c r="D150" s="355"/>
      <c r="E150" s="355"/>
      <c r="F150" s="355"/>
      <c r="G150" s="355"/>
      <c r="H150" s="355"/>
      <c r="I150" s="355"/>
      <c r="J150" s="355"/>
      <c r="K150" s="355"/>
      <c r="L150" s="355"/>
      <c r="M150" s="355"/>
      <c r="N150" s="355"/>
      <c r="O150" s="355"/>
      <c r="P150" s="355"/>
      <c r="Q150" s="355"/>
      <c r="R150" s="355"/>
      <c r="S150" s="355"/>
      <c r="T150" s="355"/>
      <c r="U150" s="355"/>
      <c r="V150" s="355"/>
      <c r="W150" s="355"/>
      <c r="X150" s="355"/>
      <c r="Y150" s="355"/>
      <c r="Z150" s="355"/>
    </row>
    <row r="151" spans="2:26" ht="15">
      <c r="B151" s="355"/>
      <c r="C151" s="355"/>
      <c r="D151" s="355"/>
      <c r="E151" s="355"/>
      <c r="F151" s="355"/>
      <c r="G151" s="355"/>
      <c r="H151" s="355"/>
      <c r="I151" s="355"/>
      <c r="J151" s="355"/>
      <c r="K151" s="355"/>
      <c r="L151" s="355"/>
      <c r="M151" s="355"/>
      <c r="N151" s="355"/>
      <c r="O151" s="355"/>
      <c r="P151" s="355"/>
      <c r="Q151" s="355"/>
      <c r="R151" s="355"/>
      <c r="S151" s="355"/>
      <c r="T151" s="355"/>
      <c r="U151" s="355"/>
      <c r="V151" s="355"/>
      <c r="W151" s="355"/>
      <c r="X151" s="355"/>
      <c r="Y151" s="355"/>
      <c r="Z151" s="355"/>
    </row>
    <row r="152" spans="2:26" ht="15">
      <c r="B152" s="355"/>
      <c r="C152" s="355"/>
      <c r="D152" s="355"/>
      <c r="E152" s="355"/>
      <c r="F152" s="355"/>
      <c r="G152" s="355"/>
      <c r="H152" s="355"/>
      <c r="I152" s="355"/>
      <c r="J152" s="355"/>
      <c r="K152" s="355"/>
      <c r="L152" s="355"/>
      <c r="M152" s="355"/>
      <c r="N152" s="355"/>
      <c r="O152" s="355"/>
      <c r="P152" s="355"/>
      <c r="Q152" s="355"/>
      <c r="R152" s="355"/>
      <c r="S152" s="355"/>
      <c r="T152" s="355"/>
      <c r="U152" s="355"/>
      <c r="V152" s="355"/>
      <c r="W152" s="355"/>
      <c r="X152" s="355"/>
      <c r="Y152" s="355"/>
      <c r="Z152" s="355"/>
    </row>
    <row r="153" spans="2:26" ht="15">
      <c r="B153" s="355"/>
      <c r="C153" s="355"/>
      <c r="D153" s="355"/>
      <c r="E153" s="355"/>
      <c r="F153" s="355"/>
      <c r="G153" s="355"/>
      <c r="H153" s="355"/>
      <c r="I153" s="355"/>
      <c r="J153" s="355"/>
      <c r="K153" s="355"/>
      <c r="L153" s="355"/>
      <c r="M153" s="355"/>
      <c r="N153" s="355"/>
      <c r="O153" s="355"/>
      <c r="P153" s="355"/>
      <c r="Q153" s="355"/>
      <c r="R153" s="355"/>
      <c r="S153" s="355"/>
      <c r="T153" s="355"/>
      <c r="U153" s="355"/>
      <c r="V153" s="355"/>
      <c r="W153" s="355"/>
      <c r="X153" s="355"/>
      <c r="Y153" s="355"/>
      <c r="Z153" s="355"/>
    </row>
    <row r="154" spans="2:26" ht="15">
      <c r="B154" s="355"/>
      <c r="C154" s="355"/>
      <c r="D154" s="355"/>
      <c r="E154" s="355"/>
      <c r="F154" s="355"/>
      <c r="G154" s="355"/>
      <c r="H154" s="355"/>
      <c r="I154" s="355"/>
      <c r="J154" s="355"/>
      <c r="K154" s="355"/>
      <c r="L154" s="355"/>
      <c r="M154" s="355"/>
      <c r="N154" s="355"/>
      <c r="O154" s="355"/>
      <c r="P154" s="355"/>
      <c r="Q154" s="355"/>
      <c r="R154" s="355"/>
      <c r="S154" s="355"/>
      <c r="T154" s="355"/>
      <c r="U154" s="355"/>
      <c r="V154" s="355"/>
      <c r="W154" s="355"/>
      <c r="X154" s="355"/>
      <c r="Y154" s="355"/>
      <c r="Z154" s="355"/>
    </row>
    <row r="155" spans="2:26" ht="15">
      <c r="B155" s="355"/>
      <c r="C155" s="355"/>
      <c r="D155" s="355"/>
      <c r="E155" s="355"/>
      <c r="F155" s="355"/>
      <c r="G155" s="355"/>
      <c r="H155" s="355"/>
      <c r="I155" s="355"/>
      <c r="J155" s="355"/>
      <c r="K155" s="355"/>
      <c r="L155" s="355"/>
      <c r="M155" s="355"/>
      <c r="N155" s="355"/>
      <c r="O155" s="355"/>
      <c r="P155" s="355"/>
      <c r="Q155" s="355"/>
      <c r="R155" s="355"/>
      <c r="S155" s="355"/>
      <c r="T155" s="355"/>
      <c r="U155" s="355"/>
      <c r="V155" s="355"/>
      <c r="W155" s="355"/>
      <c r="X155" s="355"/>
      <c r="Y155" s="355"/>
      <c r="Z155" s="355"/>
    </row>
    <row r="156" spans="2:26" ht="15">
      <c r="B156" s="355"/>
      <c r="C156" s="355"/>
      <c r="D156" s="355"/>
      <c r="E156" s="355"/>
      <c r="F156" s="355"/>
      <c r="G156" s="355"/>
      <c r="H156" s="355"/>
      <c r="I156" s="355"/>
      <c r="J156" s="355"/>
      <c r="K156" s="355"/>
      <c r="L156" s="355"/>
      <c r="M156" s="355"/>
      <c r="N156" s="355"/>
      <c r="O156" s="355"/>
      <c r="P156" s="355"/>
      <c r="Q156" s="355"/>
      <c r="R156" s="355"/>
      <c r="S156" s="355"/>
      <c r="T156" s="355"/>
      <c r="U156" s="355"/>
      <c r="V156" s="355"/>
      <c r="W156" s="355"/>
      <c r="X156" s="355"/>
      <c r="Y156" s="355"/>
      <c r="Z156" s="355"/>
    </row>
    <row r="157" spans="2:26" ht="15">
      <c r="B157" s="355"/>
      <c r="C157" s="355"/>
      <c r="D157" s="355"/>
      <c r="E157" s="355"/>
      <c r="F157" s="355"/>
      <c r="G157" s="355"/>
      <c r="H157" s="355"/>
      <c r="I157" s="355"/>
      <c r="J157" s="355"/>
      <c r="K157" s="355"/>
      <c r="L157" s="355"/>
      <c r="M157" s="355"/>
      <c r="N157" s="355"/>
      <c r="O157" s="355"/>
      <c r="P157" s="355"/>
      <c r="Q157" s="355"/>
      <c r="R157" s="355"/>
      <c r="S157" s="355"/>
      <c r="T157" s="355"/>
      <c r="U157" s="355"/>
      <c r="V157" s="355"/>
      <c r="W157" s="355"/>
      <c r="X157" s="355"/>
      <c r="Y157" s="355"/>
      <c r="Z157" s="355"/>
    </row>
    <row r="158" spans="2:26" ht="15">
      <c r="B158" s="355"/>
      <c r="C158" s="355"/>
      <c r="D158" s="355"/>
      <c r="E158" s="355"/>
      <c r="F158" s="355"/>
      <c r="G158" s="355"/>
      <c r="H158" s="355"/>
      <c r="I158" s="355"/>
      <c r="J158" s="355"/>
      <c r="K158" s="355"/>
      <c r="L158" s="355"/>
      <c r="M158" s="355"/>
      <c r="N158" s="355"/>
      <c r="O158" s="355"/>
      <c r="P158" s="355"/>
      <c r="Q158" s="355"/>
      <c r="R158" s="355"/>
      <c r="S158" s="355"/>
      <c r="T158" s="355"/>
      <c r="U158" s="355"/>
      <c r="V158" s="355"/>
      <c r="W158" s="355"/>
      <c r="X158" s="355"/>
      <c r="Y158" s="355"/>
      <c r="Z158" s="355"/>
    </row>
    <row r="159" spans="2:26" ht="15">
      <c r="B159" s="355"/>
      <c r="C159" s="355"/>
      <c r="D159" s="355"/>
      <c r="E159" s="355"/>
      <c r="F159" s="355"/>
      <c r="G159" s="355"/>
      <c r="H159" s="355"/>
      <c r="I159" s="355"/>
      <c r="J159" s="355"/>
      <c r="K159" s="355"/>
      <c r="L159" s="355"/>
      <c r="M159" s="355"/>
      <c r="N159" s="355"/>
      <c r="O159" s="355"/>
      <c r="P159" s="355"/>
      <c r="Q159" s="355"/>
      <c r="R159" s="355"/>
      <c r="S159" s="355"/>
      <c r="T159" s="355"/>
      <c r="U159" s="355"/>
      <c r="V159" s="355"/>
      <c r="W159" s="355"/>
      <c r="X159" s="355"/>
      <c r="Y159" s="355"/>
      <c r="Z159" s="355"/>
    </row>
    <row r="160" spans="2:26" ht="15">
      <c r="B160" s="355"/>
      <c r="C160" s="355"/>
      <c r="D160" s="355"/>
      <c r="E160" s="355"/>
      <c r="F160" s="355"/>
      <c r="G160" s="355"/>
      <c r="H160" s="355"/>
      <c r="I160" s="355"/>
      <c r="J160" s="355"/>
      <c r="K160" s="355"/>
      <c r="L160" s="355"/>
      <c r="M160" s="355"/>
      <c r="N160" s="355"/>
      <c r="O160" s="355"/>
      <c r="P160" s="355"/>
      <c r="Q160" s="355"/>
      <c r="R160" s="355"/>
      <c r="S160" s="355"/>
      <c r="T160" s="355"/>
      <c r="U160" s="355"/>
      <c r="V160" s="355"/>
      <c r="W160" s="355"/>
      <c r="X160" s="355"/>
      <c r="Y160" s="355"/>
      <c r="Z160" s="355"/>
    </row>
    <row r="161" spans="2:26" ht="15">
      <c r="B161" s="355"/>
      <c r="C161" s="355"/>
      <c r="D161" s="355"/>
      <c r="E161" s="355"/>
      <c r="F161" s="355"/>
      <c r="G161" s="355"/>
      <c r="H161" s="355"/>
      <c r="I161" s="355"/>
      <c r="J161" s="355"/>
      <c r="K161" s="355"/>
      <c r="L161" s="355"/>
      <c r="M161" s="355"/>
      <c r="N161" s="355"/>
      <c r="O161" s="355"/>
      <c r="P161" s="355"/>
      <c r="Q161" s="355"/>
      <c r="R161" s="355"/>
      <c r="S161" s="355"/>
      <c r="T161" s="355"/>
      <c r="U161" s="355"/>
      <c r="V161" s="355"/>
      <c r="W161" s="355"/>
      <c r="X161" s="355"/>
      <c r="Y161" s="355"/>
      <c r="Z161" s="355"/>
    </row>
    <row r="162" spans="2:26" ht="15">
      <c r="B162" s="355"/>
      <c r="C162" s="355"/>
      <c r="D162" s="355"/>
      <c r="E162" s="355"/>
      <c r="F162" s="355"/>
      <c r="G162" s="355"/>
      <c r="H162" s="355"/>
      <c r="I162" s="355"/>
      <c r="J162" s="355"/>
      <c r="K162" s="355"/>
      <c r="L162" s="355"/>
      <c r="M162" s="355"/>
      <c r="N162" s="355"/>
      <c r="O162" s="355"/>
      <c r="P162" s="355"/>
      <c r="Q162" s="355"/>
      <c r="R162" s="355"/>
      <c r="S162" s="355"/>
      <c r="T162" s="355"/>
      <c r="U162" s="355"/>
      <c r="V162" s="355"/>
      <c r="W162" s="355"/>
      <c r="X162" s="355"/>
      <c r="Y162" s="355"/>
      <c r="Z162" s="355"/>
    </row>
    <row r="163" spans="2:26" ht="15">
      <c r="B163" s="355"/>
      <c r="C163" s="355"/>
      <c r="D163" s="355"/>
      <c r="E163" s="355"/>
      <c r="F163" s="355"/>
      <c r="G163" s="355"/>
      <c r="H163" s="355"/>
      <c r="I163" s="355"/>
      <c r="J163" s="355"/>
      <c r="K163" s="355"/>
      <c r="L163" s="355"/>
      <c r="M163" s="355"/>
      <c r="N163" s="355"/>
      <c r="O163" s="355"/>
      <c r="P163" s="355"/>
      <c r="Q163" s="355"/>
      <c r="R163" s="355"/>
      <c r="S163" s="355"/>
      <c r="T163" s="355"/>
      <c r="U163" s="355"/>
      <c r="V163" s="355"/>
      <c r="W163" s="355"/>
      <c r="X163" s="355"/>
      <c r="Y163" s="355"/>
      <c r="Z163" s="355"/>
    </row>
    <row r="164" spans="2:26" ht="15">
      <c r="B164" s="355"/>
      <c r="C164" s="355"/>
      <c r="D164" s="355"/>
      <c r="E164" s="355"/>
      <c r="F164" s="355"/>
      <c r="G164" s="355"/>
      <c r="H164" s="355"/>
      <c r="I164" s="355"/>
      <c r="J164" s="355"/>
      <c r="K164" s="355"/>
      <c r="L164" s="355"/>
      <c r="M164" s="355"/>
      <c r="N164" s="355"/>
      <c r="O164" s="355"/>
      <c r="P164" s="355"/>
      <c r="Q164" s="355"/>
      <c r="R164" s="355"/>
      <c r="S164" s="355"/>
      <c r="T164" s="355"/>
      <c r="U164" s="355"/>
      <c r="V164" s="355"/>
      <c r="W164" s="355"/>
      <c r="X164" s="355"/>
      <c r="Y164" s="355"/>
      <c r="Z164" s="355"/>
    </row>
    <row r="165" spans="2:26" ht="15">
      <c r="B165" s="355"/>
      <c r="C165" s="355"/>
      <c r="D165" s="355"/>
      <c r="E165" s="355"/>
      <c r="F165" s="355"/>
      <c r="G165" s="355"/>
      <c r="H165" s="355"/>
      <c r="I165" s="355"/>
      <c r="J165" s="355"/>
      <c r="K165" s="355"/>
      <c r="L165" s="355"/>
      <c r="M165" s="355"/>
      <c r="N165" s="355"/>
      <c r="O165" s="355"/>
      <c r="P165" s="355"/>
      <c r="Q165" s="355"/>
      <c r="R165" s="355"/>
      <c r="S165" s="355"/>
      <c r="T165" s="355"/>
      <c r="U165" s="355"/>
      <c r="V165" s="355"/>
      <c r="W165" s="355"/>
      <c r="X165" s="355"/>
      <c r="Y165" s="355"/>
      <c r="Z165" s="355"/>
    </row>
    <row r="166" spans="2:26" ht="15">
      <c r="B166" s="355"/>
      <c r="C166" s="355"/>
      <c r="D166" s="355"/>
      <c r="E166" s="355"/>
      <c r="F166" s="355"/>
      <c r="G166" s="355"/>
      <c r="H166" s="355"/>
      <c r="I166" s="355"/>
      <c r="J166" s="355"/>
      <c r="K166" s="355"/>
      <c r="L166" s="355"/>
      <c r="M166" s="355"/>
      <c r="N166" s="355"/>
      <c r="O166" s="355"/>
      <c r="P166" s="355"/>
      <c r="Q166" s="355"/>
      <c r="R166" s="355"/>
      <c r="S166" s="355"/>
      <c r="T166" s="355"/>
      <c r="U166" s="355"/>
      <c r="V166" s="355"/>
      <c r="W166" s="355"/>
      <c r="X166" s="355"/>
      <c r="Y166" s="355"/>
      <c r="Z166" s="355"/>
    </row>
    <row r="167" spans="2:26" ht="15">
      <c r="B167" s="355"/>
      <c r="C167" s="355"/>
      <c r="D167" s="355"/>
      <c r="E167" s="355"/>
      <c r="F167" s="355"/>
      <c r="G167" s="355"/>
      <c r="H167" s="355"/>
      <c r="I167" s="355"/>
      <c r="J167" s="355"/>
      <c r="K167" s="355"/>
      <c r="L167" s="355"/>
      <c r="M167" s="355"/>
      <c r="N167" s="355"/>
      <c r="O167" s="355"/>
      <c r="P167" s="355"/>
      <c r="Q167" s="355"/>
      <c r="R167" s="355"/>
      <c r="S167" s="355"/>
      <c r="T167" s="355"/>
      <c r="U167" s="355"/>
      <c r="V167" s="355"/>
      <c r="W167" s="355"/>
      <c r="X167" s="355"/>
      <c r="Y167" s="355"/>
      <c r="Z167" s="355"/>
    </row>
    <row r="168" spans="2:26" ht="15">
      <c r="B168" s="355"/>
      <c r="C168" s="355"/>
      <c r="D168" s="355"/>
      <c r="E168" s="355"/>
      <c r="F168" s="355"/>
      <c r="G168" s="355"/>
      <c r="H168" s="355"/>
      <c r="I168" s="355"/>
      <c r="J168" s="355"/>
      <c r="K168" s="355"/>
      <c r="L168" s="355"/>
      <c r="M168" s="355"/>
      <c r="N168" s="355"/>
      <c r="O168" s="355"/>
      <c r="P168" s="355"/>
      <c r="Q168" s="355"/>
      <c r="R168" s="355"/>
      <c r="S168" s="355"/>
      <c r="T168" s="355"/>
      <c r="U168" s="355"/>
      <c r="V168" s="355"/>
      <c r="W168" s="355"/>
      <c r="X168" s="355"/>
      <c r="Y168" s="355"/>
      <c r="Z168" s="355"/>
    </row>
    <row r="169" spans="2:26" ht="15">
      <c r="B169" s="355"/>
      <c r="C169" s="355"/>
      <c r="D169" s="355"/>
      <c r="E169" s="355"/>
      <c r="F169" s="355"/>
      <c r="G169" s="355"/>
      <c r="H169" s="355"/>
      <c r="I169" s="355"/>
      <c r="J169" s="355"/>
      <c r="K169" s="355"/>
      <c r="L169" s="355"/>
      <c r="M169" s="355"/>
      <c r="N169" s="355"/>
      <c r="O169" s="355"/>
      <c r="P169" s="355"/>
      <c r="Q169" s="355"/>
      <c r="R169" s="355"/>
      <c r="S169" s="355"/>
      <c r="T169" s="355"/>
      <c r="U169" s="355"/>
      <c r="V169" s="355"/>
      <c r="W169" s="355"/>
      <c r="X169" s="355"/>
      <c r="Y169" s="355"/>
      <c r="Z169" s="355"/>
    </row>
    <row r="170" spans="2:26" ht="15">
      <c r="B170" s="355"/>
      <c r="C170" s="355"/>
      <c r="D170" s="355"/>
      <c r="E170" s="355"/>
      <c r="F170" s="355"/>
      <c r="G170" s="355"/>
      <c r="H170" s="355"/>
      <c r="I170" s="355"/>
      <c r="J170" s="355"/>
      <c r="K170" s="355"/>
      <c r="L170" s="355"/>
      <c r="M170" s="355"/>
      <c r="N170" s="355"/>
      <c r="O170" s="355"/>
      <c r="P170" s="355"/>
      <c r="Q170" s="355"/>
      <c r="R170" s="355"/>
      <c r="S170" s="355"/>
      <c r="T170" s="355"/>
      <c r="U170" s="355"/>
      <c r="V170" s="355"/>
      <c r="W170" s="355"/>
      <c r="X170" s="355"/>
      <c r="Y170" s="355"/>
      <c r="Z170" s="355"/>
    </row>
    <row r="171" spans="2:26" ht="15">
      <c r="B171" s="355"/>
      <c r="C171" s="355"/>
      <c r="D171" s="355"/>
      <c r="E171" s="355"/>
      <c r="F171" s="355"/>
      <c r="G171" s="355"/>
      <c r="H171" s="355"/>
      <c r="I171" s="355"/>
      <c r="J171" s="355"/>
      <c r="K171" s="355"/>
      <c r="L171" s="355"/>
      <c r="M171" s="355"/>
      <c r="N171" s="355"/>
      <c r="O171" s="355"/>
      <c r="P171" s="355"/>
      <c r="Q171" s="355"/>
      <c r="R171" s="355"/>
      <c r="S171" s="355"/>
      <c r="T171" s="355"/>
      <c r="U171" s="355"/>
      <c r="V171" s="355"/>
      <c r="W171" s="355"/>
      <c r="X171" s="355"/>
      <c r="Y171" s="355"/>
      <c r="Z171" s="355"/>
    </row>
  </sheetData>
  <sheetProtection/>
  <mergeCells count="2">
    <mergeCell ref="A2:G2"/>
    <mergeCell ref="A1:G1"/>
  </mergeCells>
  <printOptions/>
  <pageMargins left="0" right="0" top="0" bottom="0" header="0.31496062992125984" footer="0.31496062992125984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Kenesey Judit</cp:lastModifiedBy>
  <cp:lastPrinted>2019-05-23T14:06:05Z</cp:lastPrinted>
  <dcterms:created xsi:type="dcterms:W3CDTF">2014-03-12T09:42:16Z</dcterms:created>
  <dcterms:modified xsi:type="dcterms:W3CDTF">2019-08-02T10:59:14Z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